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B67405A0-4AB6-452A-AE21-79ADF84BC857}" xr6:coauthVersionLast="47" xr6:coauthVersionMax="47" xr10:uidLastSave="{00000000-0000-0000-0000-000000000000}"/>
  <bookViews>
    <workbookView xWindow="-108" yWindow="-108" windowWidth="23256" windowHeight="12576" xr2:uid="{BC57214B-6D1E-4DF8-A988-551BCCA36A09}"/>
  </bookViews>
  <sheets>
    <sheet name="ROPA-09" sheetId="3" r:id="rId1"/>
    <sheet name="ROPA-19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3" l="1"/>
  <c r="T5" i="3"/>
  <c r="T6" i="3"/>
  <c r="T7" i="3"/>
  <c r="T8" i="3"/>
  <c r="T9" i="3"/>
  <c r="T10" i="3"/>
  <c r="T11" i="3"/>
  <c r="T12" i="3"/>
  <c r="T13" i="3"/>
  <c r="T14" i="3"/>
  <c r="T3" i="3"/>
  <c r="E4" i="3"/>
  <c r="E5" i="3"/>
  <c r="E6" i="3"/>
  <c r="E7" i="3"/>
  <c r="E8" i="3"/>
  <c r="E9" i="3"/>
  <c r="E10" i="3"/>
  <c r="E11" i="3"/>
  <c r="E12" i="3"/>
  <c r="E13" i="3"/>
  <c r="E14" i="3"/>
  <c r="E3" i="3"/>
  <c r="T3" i="4"/>
  <c r="E3" i="4"/>
  <c r="C3" i="4"/>
  <c r="R3" i="4" s="1"/>
  <c r="S3" i="4" s="1"/>
  <c r="C3" i="3"/>
  <c r="D3" i="3" s="1"/>
  <c r="Q58" i="4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52" i="4"/>
  <c r="Q53" i="4" s="1"/>
  <c r="Q54" i="4" s="1"/>
  <c r="Q55" i="4" s="1"/>
  <c r="Q56" i="4" s="1"/>
  <c r="Q46" i="4"/>
  <c r="Q47" i="4" s="1"/>
  <c r="Q48" i="4" s="1"/>
  <c r="Q49" i="4" s="1"/>
  <c r="Q50" i="4" s="1"/>
  <c r="Q40" i="4"/>
  <c r="Q41" i="4" s="1"/>
  <c r="Q42" i="4" s="1"/>
  <c r="Q43" i="4" s="1"/>
  <c r="Q44" i="4" s="1"/>
  <c r="Q34" i="4"/>
  <c r="Q35" i="4" s="1"/>
  <c r="Q36" i="4" s="1"/>
  <c r="Q37" i="4" s="1"/>
  <c r="Q38" i="4" s="1"/>
  <c r="Q28" i="4"/>
  <c r="Q29" i="4" s="1"/>
  <c r="Q30" i="4" s="1"/>
  <c r="Q31" i="4" s="1"/>
  <c r="Q32" i="4" s="1"/>
  <c r="Q22" i="4"/>
  <c r="Q23" i="4" s="1"/>
  <c r="Q24" i="4" s="1"/>
  <c r="Q25" i="4" s="1"/>
  <c r="Q26" i="4" s="1"/>
  <c r="Q4" i="4"/>
  <c r="Q5" i="4" s="1"/>
  <c r="Q6" i="4" s="1"/>
  <c r="Q7" i="4" s="1"/>
  <c r="Q8" i="4" s="1"/>
  <c r="Q9" i="4" s="1"/>
  <c r="U74" i="4"/>
  <c r="F74" i="4"/>
  <c r="U73" i="4"/>
  <c r="F73" i="4"/>
  <c r="U72" i="4"/>
  <c r="F72" i="4"/>
  <c r="U71" i="4"/>
  <c r="F71" i="4"/>
  <c r="U70" i="4"/>
  <c r="F70" i="4"/>
  <c r="U69" i="4"/>
  <c r="F69" i="4"/>
  <c r="U68" i="4"/>
  <c r="F68" i="4"/>
  <c r="U67" i="4"/>
  <c r="F67" i="4"/>
  <c r="U66" i="4"/>
  <c r="F66" i="4"/>
  <c r="U65" i="4"/>
  <c r="F65" i="4"/>
  <c r="U64" i="4"/>
  <c r="F64" i="4"/>
  <c r="U63" i="4"/>
  <c r="F63" i="4"/>
  <c r="U62" i="4"/>
  <c r="F62" i="4"/>
  <c r="U61" i="4"/>
  <c r="F61" i="4"/>
  <c r="U60" i="4"/>
  <c r="F60" i="4"/>
  <c r="U59" i="4"/>
  <c r="F59" i="4"/>
  <c r="U58" i="4"/>
  <c r="F58" i="4"/>
  <c r="U57" i="4"/>
  <c r="F57" i="4"/>
  <c r="U56" i="4"/>
  <c r="F56" i="4"/>
  <c r="U55" i="4"/>
  <c r="F55" i="4"/>
  <c r="U54" i="4"/>
  <c r="F54" i="4"/>
  <c r="U53" i="4"/>
  <c r="F53" i="4"/>
  <c r="U52" i="4"/>
  <c r="F52" i="4"/>
  <c r="U51" i="4"/>
  <c r="F51" i="4"/>
  <c r="U50" i="4"/>
  <c r="F50" i="4"/>
  <c r="U49" i="4"/>
  <c r="F49" i="4"/>
  <c r="U48" i="4"/>
  <c r="F48" i="4"/>
  <c r="U47" i="4"/>
  <c r="F47" i="4"/>
  <c r="U46" i="4"/>
  <c r="F46" i="4"/>
  <c r="U45" i="4"/>
  <c r="F45" i="4"/>
  <c r="U44" i="4"/>
  <c r="F44" i="4"/>
  <c r="U43" i="4"/>
  <c r="F43" i="4"/>
  <c r="U42" i="4"/>
  <c r="F42" i="4"/>
  <c r="U41" i="4"/>
  <c r="F41" i="4"/>
  <c r="U40" i="4"/>
  <c r="F40" i="4"/>
  <c r="U39" i="4"/>
  <c r="F39" i="4"/>
  <c r="U38" i="4"/>
  <c r="F38" i="4"/>
  <c r="U37" i="4"/>
  <c r="F37" i="4"/>
  <c r="U36" i="4"/>
  <c r="F36" i="4"/>
  <c r="U35" i="4"/>
  <c r="F35" i="4"/>
  <c r="U34" i="4"/>
  <c r="F34" i="4"/>
  <c r="U33" i="4"/>
  <c r="F33" i="4"/>
  <c r="U32" i="4"/>
  <c r="F32" i="4"/>
  <c r="U31" i="4"/>
  <c r="F31" i="4"/>
  <c r="U30" i="4"/>
  <c r="F30" i="4"/>
  <c r="U29" i="4"/>
  <c r="F29" i="4"/>
  <c r="U28" i="4"/>
  <c r="F28" i="4"/>
  <c r="U27" i="4"/>
  <c r="F27" i="4"/>
  <c r="U26" i="4"/>
  <c r="F26" i="4"/>
  <c r="U25" i="4"/>
  <c r="F25" i="4"/>
  <c r="U24" i="4"/>
  <c r="F24" i="4"/>
  <c r="U23" i="4"/>
  <c r="F23" i="4"/>
  <c r="U22" i="4"/>
  <c r="F22" i="4"/>
  <c r="U21" i="4"/>
  <c r="F21" i="4"/>
  <c r="U20" i="4"/>
  <c r="F20" i="4"/>
  <c r="U19" i="4"/>
  <c r="F19" i="4"/>
  <c r="U18" i="4"/>
  <c r="F18" i="4"/>
  <c r="U17" i="4"/>
  <c r="F17" i="4"/>
  <c r="U16" i="4"/>
  <c r="F16" i="4"/>
  <c r="U15" i="4"/>
  <c r="F15" i="4"/>
  <c r="U14" i="4"/>
  <c r="F14" i="4"/>
  <c r="U13" i="4"/>
  <c r="F13" i="4"/>
  <c r="U12" i="4"/>
  <c r="F12" i="4"/>
  <c r="U11" i="4"/>
  <c r="F11" i="4"/>
  <c r="U10" i="4"/>
  <c r="F10" i="4"/>
  <c r="U9" i="4"/>
  <c r="F9" i="4"/>
  <c r="U8" i="4"/>
  <c r="F8" i="4"/>
  <c r="U7" i="4"/>
  <c r="F7" i="4"/>
  <c r="U6" i="4"/>
  <c r="F6" i="4"/>
  <c r="U5" i="4"/>
  <c r="F5" i="4"/>
  <c r="U4" i="4"/>
  <c r="F4" i="4"/>
  <c r="D4" i="4"/>
  <c r="C4" i="4"/>
  <c r="E4" i="4" s="1"/>
  <c r="U3" i="4"/>
  <c r="F3" i="4"/>
  <c r="D3" i="4"/>
  <c r="Q139" i="3"/>
  <c r="Q140" i="3" s="1"/>
  <c r="Q141" i="3" s="1"/>
  <c r="Q142" i="3" s="1"/>
  <c r="Q143" i="3" s="1"/>
  <c r="Q133" i="3"/>
  <c r="Q134" i="3" s="1"/>
  <c r="Q135" i="3" s="1"/>
  <c r="Q136" i="3" s="1"/>
  <c r="Q137" i="3" s="1"/>
  <c r="Q127" i="3"/>
  <c r="Q128" i="3" s="1"/>
  <c r="Q129" i="3" s="1"/>
  <c r="Q130" i="3" s="1"/>
  <c r="Q131" i="3" s="1"/>
  <c r="Q121" i="3"/>
  <c r="Q122" i="3" s="1"/>
  <c r="Q123" i="3" s="1"/>
  <c r="Q124" i="3" s="1"/>
  <c r="Q125" i="3" s="1"/>
  <c r="Q115" i="3"/>
  <c r="Q116" i="3" s="1"/>
  <c r="Q117" i="3" s="1"/>
  <c r="Q109" i="3"/>
  <c r="Q110" i="3" s="1"/>
  <c r="Q111" i="3" s="1"/>
  <c r="Q112" i="3" s="1"/>
  <c r="Q113" i="3" s="1"/>
  <c r="Q103" i="3"/>
  <c r="Q104" i="3" s="1"/>
  <c r="Q105" i="3" s="1"/>
  <c r="Q106" i="3" s="1"/>
  <c r="Q107" i="3" s="1"/>
  <c r="Q97" i="3"/>
  <c r="Q98" i="3" s="1"/>
  <c r="Q99" i="3" s="1"/>
  <c r="Q100" i="3" s="1"/>
  <c r="Q101" i="3" s="1"/>
  <c r="Q91" i="3"/>
  <c r="Q92" i="3" s="1"/>
  <c r="Q93" i="3" s="1"/>
  <c r="Q94" i="3" s="1"/>
  <c r="Q95" i="3" s="1"/>
  <c r="Q85" i="3"/>
  <c r="Q86" i="3" s="1"/>
  <c r="Q87" i="3" s="1"/>
  <c r="Q88" i="3" s="1"/>
  <c r="Q89" i="3" s="1"/>
  <c r="Q79" i="3"/>
  <c r="Q80" i="3" s="1"/>
  <c r="Q81" i="3" s="1"/>
  <c r="Q82" i="3" s="1"/>
  <c r="Q83" i="3" s="1"/>
  <c r="Q73" i="3"/>
  <c r="Q74" i="3" s="1"/>
  <c r="Q75" i="3" s="1"/>
  <c r="Q76" i="3" s="1"/>
  <c r="Q77" i="3" s="1"/>
  <c r="Q67" i="3"/>
  <c r="Q68" i="3" s="1"/>
  <c r="Q69" i="3" s="1"/>
  <c r="Q70" i="3" s="1"/>
  <c r="Q71" i="3" s="1"/>
  <c r="Q62" i="3"/>
  <c r="Q63" i="3" s="1"/>
  <c r="Q64" i="3" s="1"/>
  <c r="Q65" i="3" s="1"/>
  <c r="Q61" i="3"/>
  <c r="Q55" i="3"/>
  <c r="Q56" i="3" s="1"/>
  <c r="Q57" i="3" s="1"/>
  <c r="Q58" i="3" s="1"/>
  <c r="Q59" i="3" s="1"/>
  <c r="Q49" i="3"/>
  <c r="Q50" i="3" s="1"/>
  <c r="Q51" i="3" s="1"/>
  <c r="Q52" i="3" s="1"/>
  <c r="Q53" i="3" s="1"/>
  <c r="Q43" i="3"/>
  <c r="Q44" i="3" s="1"/>
  <c r="Q45" i="3" s="1"/>
  <c r="Q46" i="3" s="1"/>
  <c r="Q47" i="3" s="1"/>
  <c r="Q37" i="3"/>
  <c r="Q38" i="3" s="1"/>
  <c r="Q39" i="3" s="1"/>
  <c r="Q40" i="3" s="1"/>
  <c r="Q41" i="3" s="1"/>
  <c r="Q31" i="3"/>
  <c r="Q32" i="3" s="1"/>
  <c r="Q33" i="3" s="1"/>
  <c r="Q34" i="3" s="1"/>
  <c r="Q35" i="3" s="1"/>
  <c r="Q25" i="3"/>
  <c r="Q26" i="3" s="1"/>
  <c r="Q27" i="3" s="1"/>
  <c r="Q28" i="3" s="1"/>
  <c r="Q29" i="3" s="1"/>
  <c r="Q19" i="3"/>
  <c r="Q20" i="3" s="1"/>
  <c r="Q21" i="3" s="1"/>
  <c r="Q22" i="3" s="1"/>
  <c r="Q23" i="3" s="1"/>
  <c r="Q13" i="3"/>
  <c r="Q14" i="3" s="1"/>
  <c r="Q15" i="3" s="1"/>
  <c r="Q16" i="3" s="1"/>
  <c r="Q17" i="3" s="1"/>
  <c r="U143" i="3"/>
  <c r="F143" i="3"/>
  <c r="U142" i="3"/>
  <c r="F142" i="3"/>
  <c r="U141" i="3"/>
  <c r="F141" i="3"/>
  <c r="U140" i="3"/>
  <c r="F140" i="3"/>
  <c r="U139" i="3"/>
  <c r="F139" i="3"/>
  <c r="U138" i="3"/>
  <c r="F138" i="3"/>
  <c r="U137" i="3"/>
  <c r="F137" i="3"/>
  <c r="U136" i="3"/>
  <c r="F136" i="3"/>
  <c r="U135" i="3"/>
  <c r="F135" i="3"/>
  <c r="U134" i="3"/>
  <c r="F134" i="3"/>
  <c r="U133" i="3"/>
  <c r="F133" i="3"/>
  <c r="U132" i="3"/>
  <c r="F132" i="3"/>
  <c r="U131" i="3"/>
  <c r="F131" i="3"/>
  <c r="U130" i="3"/>
  <c r="F130" i="3"/>
  <c r="U129" i="3"/>
  <c r="F129" i="3"/>
  <c r="U128" i="3"/>
  <c r="F128" i="3"/>
  <c r="U127" i="3"/>
  <c r="F127" i="3"/>
  <c r="U126" i="3"/>
  <c r="F126" i="3"/>
  <c r="U125" i="3"/>
  <c r="F125" i="3"/>
  <c r="U124" i="3"/>
  <c r="F124" i="3"/>
  <c r="U123" i="3"/>
  <c r="F123" i="3"/>
  <c r="U122" i="3"/>
  <c r="F122" i="3"/>
  <c r="U121" i="3"/>
  <c r="F121" i="3"/>
  <c r="U120" i="3"/>
  <c r="F120" i="3"/>
  <c r="U119" i="3"/>
  <c r="F119" i="3"/>
  <c r="U118" i="3"/>
  <c r="F118" i="3"/>
  <c r="U117" i="3"/>
  <c r="F117" i="3"/>
  <c r="U116" i="3"/>
  <c r="F116" i="3"/>
  <c r="U115" i="3"/>
  <c r="F115" i="3"/>
  <c r="U114" i="3"/>
  <c r="F114" i="3"/>
  <c r="U113" i="3"/>
  <c r="F113" i="3"/>
  <c r="U112" i="3"/>
  <c r="F112" i="3"/>
  <c r="U111" i="3"/>
  <c r="F111" i="3"/>
  <c r="U110" i="3"/>
  <c r="F110" i="3"/>
  <c r="U109" i="3"/>
  <c r="F109" i="3"/>
  <c r="U108" i="3"/>
  <c r="F108" i="3"/>
  <c r="U107" i="3"/>
  <c r="F107" i="3"/>
  <c r="U106" i="3"/>
  <c r="F106" i="3"/>
  <c r="U105" i="3"/>
  <c r="F105" i="3"/>
  <c r="U104" i="3"/>
  <c r="F104" i="3"/>
  <c r="U103" i="3"/>
  <c r="F103" i="3"/>
  <c r="U102" i="3"/>
  <c r="F102" i="3"/>
  <c r="U101" i="3"/>
  <c r="F101" i="3"/>
  <c r="U100" i="3"/>
  <c r="F100" i="3"/>
  <c r="U99" i="3"/>
  <c r="F99" i="3"/>
  <c r="U98" i="3"/>
  <c r="F98" i="3"/>
  <c r="U97" i="3"/>
  <c r="F97" i="3"/>
  <c r="U96" i="3"/>
  <c r="F96" i="3"/>
  <c r="U95" i="3"/>
  <c r="F95" i="3"/>
  <c r="U94" i="3"/>
  <c r="F94" i="3"/>
  <c r="U93" i="3"/>
  <c r="F93" i="3"/>
  <c r="U92" i="3"/>
  <c r="F92" i="3"/>
  <c r="U91" i="3"/>
  <c r="F91" i="3"/>
  <c r="U90" i="3"/>
  <c r="F90" i="3"/>
  <c r="U89" i="3"/>
  <c r="F89" i="3"/>
  <c r="U88" i="3"/>
  <c r="F88" i="3"/>
  <c r="U87" i="3"/>
  <c r="F87" i="3"/>
  <c r="U86" i="3"/>
  <c r="F86" i="3"/>
  <c r="U85" i="3"/>
  <c r="F85" i="3"/>
  <c r="U84" i="3"/>
  <c r="F84" i="3"/>
  <c r="U83" i="3"/>
  <c r="F83" i="3"/>
  <c r="U82" i="3"/>
  <c r="F82" i="3"/>
  <c r="U81" i="3"/>
  <c r="F81" i="3"/>
  <c r="U80" i="3"/>
  <c r="F80" i="3"/>
  <c r="U79" i="3"/>
  <c r="F79" i="3"/>
  <c r="U78" i="3"/>
  <c r="F78" i="3"/>
  <c r="U77" i="3"/>
  <c r="F77" i="3"/>
  <c r="U76" i="3"/>
  <c r="F76" i="3"/>
  <c r="U75" i="3"/>
  <c r="F75" i="3"/>
  <c r="U74" i="3"/>
  <c r="F74" i="3"/>
  <c r="U73" i="3"/>
  <c r="F73" i="3"/>
  <c r="U72" i="3"/>
  <c r="F72" i="3"/>
  <c r="U71" i="3"/>
  <c r="F71" i="3"/>
  <c r="U70" i="3"/>
  <c r="F70" i="3"/>
  <c r="U69" i="3"/>
  <c r="F69" i="3"/>
  <c r="U68" i="3"/>
  <c r="F68" i="3"/>
  <c r="U67" i="3"/>
  <c r="F67" i="3"/>
  <c r="U66" i="3"/>
  <c r="F66" i="3"/>
  <c r="U65" i="3"/>
  <c r="F65" i="3"/>
  <c r="U64" i="3"/>
  <c r="F64" i="3"/>
  <c r="U63" i="3"/>
  <c r="F63" i="3"/>
  <c r="U62" i="3"/>
  <c r="F62" i="3"/>
  <c r="U61" i="3"/>
  <c r="F61" i="3"/>
  <c r="U60" i="3"/>
  <c r="F60" i="3"/>
  <c r="U59" i="3"/>
  <c r="F59" i="3"/>
  <c r="U58" i="3"/>
  <c r="F58" i="3"/>
  <c r="U57" i="3"/>
  <c r="F57" i="3"/>
  <c r="U56" i="3"/>
  <c r="F56" i="3"/>
  <c r="U55" i="3"/>
  <c r="F55" i="3"/>
  <c r="U54" i="3"/>
  <c r="F54" i="3"/>
  <c r="U53" i="3"/>
  <c r="F53" i="3"/>
  <c r="U52" i="3"/>
  <c r="F52" i="3"/>
  <c r="U51" i="3"/>
  <c r="F51" i="3"/>
  <c r="U50" i="3"/>
  <c r="F50" i="3"/>
  <c r="U49" i="3"/>
  <c r="F49" i="3"/>
  <c r="U48" i="3"/>
  <c r="F48" i="3"/>
  <c r="U47" i="3"/>
  <c r="F47" i="3"/>
  <c r="U46" i="3"/>
  <c r="F46" i="3"/>
  <c r="U45" i="3"/>
  <c r="F45" i="3"/>
  <c r="U44" i="3"/>
  <c r="F44" i="3"/>
  <c r="U43" i="3"/>
  <c r="F43" i="3"/>
  <c r="U42" i="3"/>
  <c r="F42" i="3"/>
  <c r="U41" i="3"/>
  <c r="F41" i="3"/>
  <c r="U40" i="3"/>
  <c r="F40" i="3"/>
  <c r="U39" i="3"/>
  <c r="F39" i="3"/>
  <c r="U38" i="3"/>
  <c r="F38" i="3"/>
  <c r="U37" i="3"/>
  <c r="F37" i="3"/>
  <c r="U36" i="3"/>
  <c r="F36" i="3"/>
  <c r="U35" i="3"/>
  <c r="F35" i="3"/>
  <c r="U34" i="3"/>
  <c r="F34" i="3"/>
  <c r="U33" i="3"/>
  <c r="F33" i="3"/>
  <c r="U32" i="3"/>
  <c r="F32" i="3"/>
  <c r="U31" i="3"/>
  <c r="F31" i="3"/>
  <c r="U30" i="3"/>
  <c r="F30" i="3"/>
  <c r="U29" i="3"/>
  <c r="F29" i="3"/>
  <c r="U28" i="3"/>
  <c r="F28" i="3"/>
  <c r="U27" i="3"/>
  <c r="F27" i="3"/>
  <c r="U26" i="3"/>
  <c r="F26" i="3"/>
  <c r="U25" i="3"/>
  <c r="F25" i="3"/>
  <c r="U24" i="3"/>
  <c r="F24" i="3"/>
  <c r="U23" i="3"/>
  <c r="F23" i="3"/>
  <c r="U22" i="3"/>
  <c r="F22" i="3"/>
  <c r="U21" i="3"/>
  <c r="F21" i="3"/>
  <c r="U20" i="3"/>
  <c r="F20" i="3"/>
  <c r="U19" i="3"/>
  <c r="F19" i="3"/>
  <c r="U18" i="3"/>
  <c r="F18" i="3"/>
  <c r="U17" i="3"/>
  <c r="F17" i="3"/>
  <c r="U16" i="3"/>
  <c r="F16" i="3"/>
  <c r="U15" i="3"/>
  <c r="F15" i="3"/>
  <c r="U14" i="3"/>
  <c r="F14" i="3"/>
  <c r="U13" i="3"/>
  <c r="F13" i="3"/>
  <c r="U12" i="3"/>
  <c r="F12" i="3"/>
  <c r="U11" i="3"/>
  <c r="F11" i="3"/>
  <c r="U10" i="3"/>
  <c r="F10" i="3"/>
  <c r="U9" i="3"/>
  <c r="F9" i="3"/>
  <c r="U8" i="3"/>
  <c r="F8" i="3"/>
  <c r="U7" i="3"/>
  <c r="F7" i="3"/>
  <c r="U6" i="3"/>
  <c r="F6" i="3"/>
  <c r="U5" i="3"/>
  <c r="F5" i="3"/>
  <c r="U4" i="3"/>
  <c r="F4" i="3"/>
  <c r="U3" i="3"/>
  <c r="F3" i="3"/>
  <c r="C4" i="3" l="1"/>
  <c r="D4" i="3" s="1"/>
  <c r="C6" i="3"/>
  <c r="C18" i="3" s="1"/>
  <c r="C30" i="3" s="1"/>
  <c r="C42" i="3" s="1"/>
  <c r="C54" i="3" s="1"/>
  <c r="C66" i="3" s="1"/>
  <c r="C78" i="3" s="1"/>
  <c r="C90" i="3" s="1"/>
  <c r="W3" i="4"/>
  <c r="C9" i="4"/>
  <c r="E9" i="4" s="1"/>
  <c r="H4" i="4"/>
  <c r="I4" i="4" s="1"/>
  <c r="L4" i="4" s="1"/>
  <c r="C5" i="4"/>
  <c r="R4" i="4"/>
  <c r="R4" i="3"/>
  <c r="S4" i="3" s="1"/>
  <c r="R3" i="3"/>
  <c r="S3" i="3" s="1"/>
  <c r="W3" i="3" s="1"/>
  <c r="X3" i="3" s="1"/>
  <c r="AA3" i="3" s="1"/>
  <c r="R6" i="3"/>
  <c r="S6" i="3" s="1"/>
  <c r="C7" i="3"/>
  <c r="D7" i="3" s="1"/>
  <c r="H7" i="3" s="1"/>
  <c r="Q10" i="4"/>
  <c r="Q118" i="3"/>
  <c r="Q119" i="3" s="1"/>
  <c r="X3" i="4"/>
  <c r="AA3" i="4" s="1"/>
  <c r="H3" i="4"/>
  <c r="H3" i="3"/>
  <c r="I3" i="3" s="1"/>
  <c r="H4" i="3"/>
  <c r="W4" i="3"/>
  <c r="C5" i="3"/>
  <c r="R5" i="3" s="1"/>
  <c r="S5" i="3" s="1"/>
  <c r="C91" i="3" l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/>
  <c r="D6" i="3"/>
  <c r="H6" i="3" s="1"/>
  <c r="I6" i="3" s="1"/>
  <c r="L6" i="3" s="1"/>
  <c r="E18" i="3"/>
  <c r="H18" i="3" s="1"/>
  <c r="I18" i="3" s="1"/>
  <c r="L18" i="3" s="1"/>
  <c r="D18" i="3"/>
  <c r="C19" i="3"/>
  <c r="R19" i="3" s="1"/>
  <c r="R5" i="4"/>
  <c r="T5" i="4" s="1"/>
  <c r="E5" i="4"/>
  <c r="S4" i="4"/>
  <c r="T4" i="4"/>
  <c r="D5" i="4"/>
  <c r="H5" i="4" s="1"/>
  <c r="C6" i="4"/>
  <c r="R9" i="4"/>
  <c r="C21" i="4"/>
  <c r="E21" i="4" s="1"/>
  <c r="C10" i="4"/>
  <c r="E10" i="4" s="1"/>
  <c r="D9" i="4"/>
  <c r="H9" i="4" s="1"/>
  <c r="W6" i="3"/>
  <c r="X6" i="3" s="1"/>
  <c r="AA6" i="3" s="1"/>
  <c r="N6" i="3" s="1"/>
  <c r="C8" i="3"/>
  <c r="R7" i="3"/>
  <c r="S7" i="3" s="1"/>
  <c r="W7" i="3" s="1"/>
  <c r="X7" i="3" s="1"/>
  <c r="AA7" i="3" s="1"/>
  <c r="R18" i="3"/>
  <c r="Q11" i="4"/>
  <c r="I3" i="4"/>
  <c r="L3" i="4" s="1"/>
  <c r="N3" i="4" s="1"/>
  <c r="C7" i="4"/>
  <c r="D6" i="4"/>
  <c r="S5" i="4"/>
  <c r="W5" i="4" s="1"/>
  <c r="I5" i="4"/>
  <c r="L5" i="4" s="1"/>
  <c r="T19" i="3"/>
  <c r="S19" i="3"/>
  <c r="L3" i="3"/>
  <c r="N3" i="3" s="1"/>
  <c r="C20" i="3"/>
  <c r="R20" i="3" s="1"/>
  <c r="E19" i="3"/>
  <c r="D19" i="3"/>
  <c r="D5" i="3"/>
  <c r="H5" i="3" s="1"/>
  <c r="X4" i="3"/>
  <c r="AA4" i="3" s="1"/>
  <c r="I7" i="3"/>
  <c r="L7" i="3" s="1"/>
  <c r="I4" i="3"/>
  <c r="L4" i="3" s="1"/>
  <c r="W5" i="3"/>
  <c r="C114" i="3" l="1"/>
  <c r="C103" i="3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R7" i="4"/>
  <c r="T7" i="4" s="1"/>
  <c r="E7" i="4"/>
  <c r="S9" i="4"/>
  <c r="T9" i="4"/>
  <c r="W4" i="4"/>
  <c r="X4" i="4" s="1"/>
  <c r="AA4" i="4" s="1"/>
  <c r="N4" i="4" s="1"/>
  <c r="R6" i="4"/>
  <c r="T6" i="4" s="1"/>
  <c r="E6" i="4"/>
  <c r="H6" i="4" s="1"/>
  <c r="I6" i="4" s="1"/>
  <c r="L6" i="4" s="1"/>
  <c r="R21" i="4"/>
  <c r="T21" i="4" s="1"/>
  <c r="C22" i="4"/>
  <c r="E22" i="4" s="1"/>
  <c r="C33" i="4"/>
  <c r="E33" i="4" s="1"/>
  <c r="D21" i="4"/>
  <c r="H21" i="4" s="1"/>
  <c r="I21" i="4" s="1"/>
  <c r="L21" i="4" s="1"/>
  <c r="I9" i="4"/>
  <c r="L9" i="4" s="1"/>
  <c r="R10" i="4"/>
  <c r="D10" i="4"/>
  <c r="H10" i="4"/>
  <c r="I10" i="4" s="1"/>
  <c r="L10" i="4" s="1"/>
  <c r="C11" i="4"/>
  <c r="E11" i="4" s="1"/>
  <c r="W19" i="3"/>
  <c r="X19" i="3" s="1"/>
  <c r="AA19" i="3" s="1"/>
  <c r="S18" i="3"/>
  <c r="T18" i="3"/>
  <c r="R30" i="3"/>
  <c r="D30" i="3"/>
  <c r="E30" i="3"/>
  <c r="C31" i="3"/>
  <c r="R8" i="3"/>
  <c r="S8" i="3" s="1"/>
  <c r="W8" i="3" s="1"/>
  <c r="X8" i="3" s="1"/>
  <c r="AA8" i="3" s="1"/>
  <c r="D8" i="3"/>
  <c r="H8" i="3" s="1"/>
  <c r="I8" i="3" s="1"/>
  <c r="L8" i="3" s="1"/>
  <c r="C9" i="3"/>
  <c r="N7" i="3"/>
  <c r="Q12" i="4"/>
  <c r="X5" i="4"/>
  <c r="AA5" i="4" s="1"/>
  <c r="N5" i="4" s="1"/>
  <c r="S20" i="3"/>
  <c r="S6" i="4"/>
  <c r="W6" i="4" s="1"/>
  <c r="C8" i="4"/>
  <c r="D7" i="4"/>
  <c r="H7" i="4" s="1"/>
  <c r="N4" i="3"/>
  <c r="H19" i="3"/>
  <c r="I19" i="3" s="1"/>
  <c r="L19" i="3" s="1"/>
  <c r="N19" i="3" s="1"/>
  <c r="T20" i="3"/>
  <c r="I5" i="3"/>
  <c r="L5" i="3" s="1"/>
  <c r="X5" i="3"/>
  <c r="AA5" i="3" s="1"/>
  <c r="C21" i="3"/>
  <c r="R21" i="3" s="1"/>
  <c r="S21" i="3" s="1"/>
  <c r="E20" i="3"/>
  <c r="D20" i="3"/>
  <c r="C126" i="3" l="1"/>
  <c r="C138" i="3" s="1"/>
  <c r="C115" i="3"/>
  <c r="C116" i="3" s="1"/>
  <c r="C117" i="3" s="1"/>
  <c r="C118" i="3" s="1"/>
  <c r="W18" i="3"/>
  <c r="X18" i="3" s="1"/>
  <c r="AA18" i="3" s="1"/>
  <c r="N18" i="3" s="1"/>
  <c r="N8" i="3"/>
  <c r="W9" i="4"/>
  <c r="R8" i="4"/>
  <c r="T8" i="4" s="1"/>
  <c r="E8" i="4"/>
  <c r="S10" i="4"/>
  <c r="W10" i="4" s="1"/>
  <c r="X10" i="4" s="1"/>
  <c r="AA10" i="4" s="1"/>
  <c r="N10" i="4" s="1"/>
  <c r="T10" i="4"/>
  <c r="R11" i="4"/>
  <c r="D11" i="4"/>
  <c r="H11" i="4"/>
  <c r="I11" i="4" s="1"/>
  <c r="L11" i="4" s="1"/>
  <c r="C12" i="4"/>
  <c r="E12" i="4" s="1"/>
  <c r="R22" i="4"/>
  <c r="D22" i="4"/>
  <c r="H22" i="4" s="1"/>
  <c r="I22" i="4" s="1"/>
  <c r="L22" i="4" s="1"/>
  <c r="C23" i="4"/>
  <c r="E23" i="4" s="1"/>
  <c r="R33" i="4"/>
  <c r="C34" i="4"/>
  <c r="E34" i="4" s="1"/>
  <c r="C45" i="4"/>
  <c r="E45" i="4" s="1"/>
  <c r="D33" i="4"/>
  <c r="H33" i="4" s="1"/>
  <c r="I33" i="4" s="1"/>
  <c r="L33" i="4" s="1"/>
  <c r="S21" i="4"/>
  <c r="W21" i="4" s="1"/>
  <c r="X21" i="4" s="1"/>
  <c r="AA21" i="4" s="1"/>
  <c r="N21" i="4" s="1"/>
  <c r="R42" i="3"/>
  <c r="D42" i="3"/>
  <c r="C43" i="3"/>
  <c r="E42" i="3"/>
  <c r="S30" i="3"/>
  <c r="T30" i="3"/>
  <c r="T21" i="3"/>
  <c r="W21" i="3" s="1"/>
  <c r="X21" i="3" s="1"/>
  <c r="AA21" i="3" s="1"/>
  <c r="R9" i="3"/>
  <c r="C10" i="3"/>
  <c r="D9" i="3"/>
  <c r="H9" i="3" s="1"/>
  <c r="I9" i="3" s="1"/>
  <c r="L9" i="3" s="1"/>
  <c r="R31" i="3"/>
  <c r="C32" i="3"/>
  <c r="E31" i="3"/>
  <c r="D31" i="3"/>
  <c r="H30" i="3"/>
  <c r="I30" i="3" s="1"/>
  <c r="L30" i="3" s="1"/>
  <c r="Q13" i="4"/>
  <c r="I7" i="4"/>
  <c r="L7" i="4" s="1"/>
  <c r="X6" i="4"/>
  <c r="AA6" i="4" s="1"/>
  <c r="N6" i="4" s="1"/>
  <c r="N5" i="3"/>
  <c r="S7" i="4"/>
  <c r="W7" i="4" s="1"/>
  <c r="D8" i="4"/>
  <c r="H8" i="4" s="1"/>
  <c r="W20" i="3"/>
  <c r="X20" i="3" s="1"/>
  <c r="AA20" i="3" s="1"/>
  <c r="H20" i="3"/>
  <c r="I20" i="3" s="1"/>
  <c r="L20" i="3" s="1"/>
  <c r="D21" i="3"/>
  <c r="C22" i="3"/>
  <c r="R22" i="3" s="1"/>
  <c r="S22" i="3" s="1"/>
  <c r="E21" i="3"/>
  <c r="H31" i="3" l="1"/>
  <c r="I31" i="3" s="1"/>
  <c r="L31" i="3" s="1"/>
  <c r="H42" i="3"/>
  <c r="I42" i="3" s="1"/>
  <c r="L42" i="3" s="1"/>
  <c r="T22" i="3"/>
  <c r="S22" i="4"/>
  <c r="W22" i="4" s="1"/>
  <c r="X22" i="4" s="1"/>
  <c r="AA22" i="4" s="1"/>
  <c r="T22" i="4"/>
  <c r="S33" i="4"/>
  <c r="T33" i="4"/>
  <c r="S11" i="4"/>
  <c r="W11" i="4" s="1"/>
  <c r="X11" i="4" s="1"/>
  <c r="AA11" i="4" s="1"/>
  <c r="T11" i="4"/>
  <c r="X9" i="4"/>
  <c r="AA9" i="4"/>
  <c r="N9" i="4" s="1"/>
  <c r="N11" i="4"/>
  <c r="R12" i="4"/>
  <c r="D12" i="4"/>
  <c r="H12" i="4" s="1"/>
  <c r="I12" i="4" s="1"/>
  <c r="L12" i="4" s="1"/>
  <c r="C13" i="4"/>
  <c r="E13" i="4" s="1"/>
  <c r="R45" i="4"/>
  <c r="D45" i="4"/>
  <c r="C46" i="4"/>
  <c r="E46" i="4" s="1"/>
  <c r="H45" i="4"/>
  <c r="I45" i="4" s="1"/>
  <c r="L45" i="4" s="1"/>
  <c r="C57" i="4"/>
  <c r="E57" i="4" s="1"/>
  <c r="N22" i="4"/>
  <c r="R23" i="4"/>
  <c r="D23" i="4"/>
  <c r="H23" i="4" s="1"/>
  <c r="I23" i="4" s="1"/>
  <c r="L23" i="4" s="1"/>
  <c r="C24" i="4"/>
  <c r="E24" i="4" s="1"/>
  <c r="R34" i="4"/>
  <c r="D34" i="4"/>
  <c r="H34" i="4" s="1"/>
  <c r="I34" i="4" s="1"/>
  <c r="L34" i="4" s="1"/>
  <c r="C35" i="4"/>
  <c r="E35" i="4" s="1"/>
  <c r="W30" i="3"/>
  <c r="X30" i="3" s="1"/>
  <c r="AA30" i="3" s="1"/>
  <c r="N30" i="3" s="1"/>
  <c r="R32" i="3"/>
  <c r="C33" i="3"/>
  <c r="E32" i="3"/>
  <c r="D32" i="3"/>
  <c r="S9" i="3"/>
  <c r="W9" i="3"/>
  <c r="X9" i="3" s="1"/>
  <c r="AA9" i="3" s="1"/>
  <c r="N9" i="3" s="1"/>
  <c r="R10" i="3"/>
  <c r="C11" i="3"/>
  <c r="D10" i="3"/>
  <c r="H10" i="3" s="1"/>
  <c r="I10" i="3" s="1"/>
  <c r="L10" i="3" s="1"/>
  <c r="R43" i="3"/>
  <c r="D43" i="3"/>
  <c r="C44" i="3"/>
  <c r="E43" i="3"/>
  <c r="S31" i="3"/>
  <c r="T31" i="3"/>
  <c r="S42" i="3"/>
  <c r="T42" i="3"/>
  <c r="R54" i="3"/>
  <c r="E54" i="3"/>
  <c r="D54" i="3"/>
  <c r="C55" i="3"/>
  <c r="Q14" i="4"/>
  <c r="N20" i="3"/>
  <c r="X7" i="4"/>
  <c r="AA7" i="4" s="1"/>
  <c r="N7" i="4" s="1"/>
  <c r="I8" i="4"/>
  <c r="L8" i="4" s="1"/>
  <c r="S8" i="4"/>
  <c r="W8" i="4" s="1"/>
  <c r="W22" i="3"/>
  <c r="X22" i="3" s="1"/>
  <c r="AA22" i="3" s="1"/>
  <c r="H21" i="3"/>
  <c r="I21" i="3" s="1"/>
  <c r="L21" i="3" s="1"/>
  <c r="N21" i="3" s="1"/>
  <c r="E22" i="3"/>
  <c r="D22" i="3"/>
  <c r="C23" i="3"/>
  <c r="R23" i="3" s="1"/>
  <c r="S23" i="3" s="1"/>
  <c r="T23" i="3" l="1"/>
  <c r="H54" i="3"/>
  <c r="I54" i="3" s="1"/>
  <c r="L54" i="3" s="1"/>
  <c r="H43" i="3"/>
  <c r="I43" i="3" s="1"/>
  <c r="L43" i="3" s="1"/>
  <c r="S34" i="4"/>
  <c r="T34" i="4"/>
  <c r="S12" i="4"/>
  <c r="T12" i="4"/>
  <c r="W33" i="4"/>
  <c r="X33" i="4" s="1"/>
  <c r="AA33" i="4" s="1"/>
  <c r="N33" i="4" s="1"/>
  <c r="S23" i="4"/>
  <c r="T23" i="4"/>
  <c r="S45" i="4"/>
  <c r="W45" i="4" s="1"/>
  <c r="X45" i="4" s="1"/>
  <c r="AA45" i="4" s="1"/>
  <c r="T45" i="4"/>
  <c r="N45" i="4"/>
  <c r="R24" i="4"/>
  <c r="D24" i="4"/>
  <c r="H24" i="4" s="1"/>
  <c r="I24" i="4" s="1"/>
  <c r="L24" i="4" s="1"/>
  <c r="C25" i="4"/>
  <c r="E25" i="4" s="1"/>
  <c r="R57" i="4"/>
  <c r="C69" i="4"/>
  <c r="E69" i="4" s="1"/>
  <c r="D57" i="4"/>
  <c r="H57" i="4" s="1"/>
  <c r="C58" i="4"/>
  <c r="E58" i="4" s="1"/>
  <c r="R35" i="4"/>
  <c r="C36" i="4"/>
  <c r="E36" i="4" s="1"/>
  <c r="D35" i="4"/>
  <c r="H35" i="4" s="1"/>
  <c r="R46" i="4"/>
  <c r="D46" i="4"/>
  <c r="H46" i="4" s="1"/>
  <c r="I46" i="4" s="1"/>
  <c r="L46" i="4" s="1"/>
  <c r="C47" i="4"/>
  <c r="E47" i="4" s="1"/>
  <c r="R13" i="4"/>
  <c r="D13" i="4"/>
  <c r="H13" i="4" s="1"/>
  <c r="I13" i="4" s="1"/>
  <c r="L13" i="4" s="1"/>
  <c r="C14" i="4"/>
  <c r="E14" i="4" s="1"/>
  <c r="S10" i="3"/>
  <c r="W10" i="3" s="1"/>
  <c r="X10" i="3" s="1"/>
  <c r="AA10" i="3" s="1"/>
  <c r="N10" i="3" s="1"/>
  <c r="R55" i="3"/>
  <c r="D55" i="3"/>
  <c r="C56" i="3"/>
  <c r="E55" i="3"/>
  <c r="S54" i="3"/>
  <c r="T54" i="3"/>
  <c r="W31" i="3"/>
  <c r="X31" i="3" s="1"/>
  <c r="AA31" i="3" s="1"/>
  <c r="N31" i="3" s="1"/>
  <c r="S43" i="3"/>
  <c r="T43" i="3"/>
  <c r="R33" i="3"/>
  <c r="C34" i="3"/>
  <c r="E33" i="3"/>
  <c r="D33" i="3"/>
  <c r="R66" i="3"/>
  <c r="C67" i="3"/>
  <c r="D66" i="3"/>
  <c r="E66" i="3"/>
  <c r="S32" i="3"/>
  <c r="T32" i="3"/>
  <c r="W42" i="3"/>
  <c r="X42" i="3" s="1"/>
  <c r="AA42" i="3" s="1"/>
  <c r="N42" i="3" s="1"/>
  <c r="R44" i="3"/>
  <c r="C45" i="3"/>
  <c r="E44" i="3"/>
  <c r="D44" i="3"/>
  <c r="R11" i="3"/>
  <c r="C12" i="3"/>
  <c r="D11" i="3"/>
  <c r="H11" i="3" s="1"/>
  <c r="I11" i="3" s="1"/>
  <c r="L11" i="3" s="1"/>
  <c r="H32" i="3"/>
  <c r="I32" i="3" s="1"/>
  <c r="L32" i="3" s="1"/>
  <c r="Q15" i="4"/>
  <c r="X8" i="4"/>
  <c r="AA8" i="4" s="1"/>
  <c r="N8" i="4" s="1"/>
  <c r="W23" i="3"/>
  <c r="X23" i="3" s="1"/>
  <c r="AA23" i="3" s="1"/>
  <c r="H22" i="3"/>
  <c r="I22" i="3" s="1"/>
  <c r="L22" i="3" s="1"/>
  <c r="N22" i="3" s="1"/>
  <c r="C24" i="3"/>
  <c r="R24" i="3" s="1"/>
  <c r="S24" i="3" s="1"/>
  <c r="E23" i="3"/>
  <c r="D23" i="3"/>
  <c r="H55" i="3" l="1"/>
  <c r="I55" i="3" s="1"/>
  <c r="L55" i="3" s="1"/>
  <c r="S13" i="4"/>
  <c r="W13" i="4" s="1"/>
  <c r="X13" i="4" s="1"/>
  <c r="AA13" i="4" s="1"/>
  <c r="N13" i="4" s="1"/>
  <c r="T13" i="4"/>
  <c r="W23" i="4"/>
  <c r="X23" i="4" s="1"/>
  <c r="AA23" i="4" s="1"/>
  <c r="N23" i="4" s="1"/>
  <c r="W12" i="4"/>
  <c r="X12" i="4" s="1"/>
  <c r="AA12" i="4" s="1"/>
  <c r="N12" i="4" s="1"/>
  <c r="S46" i="4"/>
  <c r="W46" i="4" s="1"/>
  <c r="X46" i="4" s="1"/>
  <c r="AA46" i="4" s="1"/>
  <c r="N46" i="4" s="1"/>
  <c r="T46" i="4"/>
  <c r="S24" i="4"/>
  <c r="T24" i="4"/>
  <c r="S35" i="4"/>
  <c r="W35" i="4" s="1"/>
  <c r="X35" i="4" s="1"/>
  <c r="AA35" i="4" s="1"/>
  <c r="T35" i="4"/>
  <c r="S57" i="4"/>
  <c r="T57" i="4"/>
  <c r="W34" i="4"/>
  <c r="X34" i="4" s="1"/>
  <c r="AA34" i="4" s="1"/>
  <c r="N34" i="4" s="1"/>
  <c r="R25" i="4"/>
  <c r="D25" i="4"/>
  <c r="H25" i="4" s="1"/>
  <c r="I25" i="4" s="1"/>
  <c r="L25" i="4" s="1"/>
  <c r="C26" i="4"/>
  <c r="E26" i="4" s="1"/>
  <c r="I35" i="4"/>
  <c r="L35" i="4" s="1"/>
  <c r="I57" i="4"/>
  <c r="L57" i="4" s="1"/>
  <c r="R14" i="4"/>
  <c r="C15" i="4"/>
  <c r="E15" i="4" s="1"/>
  <c r="D14" i="4"/>
  <c r="H14" i="4" s="1"/>
  <c r="I14" i="4" s="1"/>
  <c r="L14" i="4" s="1"/>
  <c r="R58" i="4"/>
  <c r="D58" i="4"/>
  <c r="H58" i="4" s="1"/>
  <c r="I58" i="4" s="1"/>
  <c r="L58" i="4" s="1"/>
  <c r="C59" i="4"/>
  <c r="E59" i="4" s="1"/>
  <c r="R47" i="4"/>
  <c r="D47" i="4"/>
  <c r="H47" i="4" s="1"/>
  <c r="I47" i="4" s="1"/>
  <c r="L47" i="4" s="1"/>
  <c r="C48" i="4"/>
  <c r="E48" i="4" s="1"/>
  <c r="R36" i="4"/>
  <c r="D36" i="4"/>
  <c r="H36" i="4" s="1"/>
  <c r="I36" i="4" s="1"/>
  <c r="L36" i="4" s="1"/>
  <c r="C37" i="4"/>
  <c r="E37" i="4" s="1"/>
  <c r="R69" i="4"/>
  <c r="D69" i="4"/>
  <c r="H69" i="4" s="1"/>
  <c r="I69" i="4" s="1"/>
  <c r="L69" i="4" s="1"/>
  <c r="C70" i="4"/>
  <c r="E70" i="4" s="1"/>
  <c r="H33" i="3"/>
  <c r="I33" i="3" s="1"/>
  <c r="L33" i="3" s="1"/>
  <c r="H66" i="3"/>
  <c r="I66" i="3" s="1"/>
  <c r="L66" i="3" s="1"/>
  <c r="S66" i="3"/>
  <c r="T66" i="3"/>
  <c r="R12" i="3"/>
  <c r="C13" i="3"/>
  <c r="D12" i="3"/>
  <c r="H12" i="3" s="1"/>
  <c r="I12" i="3" s="1"/>
  <c r="L12" i="3" s="1"/>
  <c r="R45" i="3"/>
  <c r="D45" i="3"/>
  <c r="E45" i="3"/>
  <c r="C46" i="3"/>
  <c r="W32" i="3"/>
  <c r="X32" i="3" s="1"/>
  <c r="AA32" i="3" s="1"/>
  <c r="N32" i="3" s="1"/>
  <c r="W54" i="3"/>
  <c r="X54" i="3" s="1"/>
  <c r="S55" i="3"/>
  <c r="T55" i="3"/>
  <c r="S33" i="3"/>
  <c r="T33" i="3"/>
  <c r="T24" i="3"/>
  <c r="W24" i="3" s="1"/>
  <c r="X24" i="3" s="1"/>
  <c r="AA24" i="3" s="1"/>
  <c r="S11" i="3"/>
  <c r="W11" i="3" s="1"/>
  <c r="X11" i="3" s="1"/>
  <c r="AA11" i="3" s="1"/>
  <c r="N11" i="3" s="1"/>
  <c r="S44" i="3"/>
  <c r="T44" i="3"/>
  <c r="R67" i="3"/>
  <c r="E67" i="3"/>
  <c r="D67" i="3"/>
  <c r="C68" i="3"/>
  <c r="W43" i="3"/>
  <c r="X43" i="3" s="1"/>
  <c r="AA43" i="3" s="1"/>
  <c r="N43" i="3" s="1"/>
  <c r="H44" i="3"/>
  <c r="I44" i="3" s="1"/>
  <c r="L44" i="3" s="1"/>
  <c r="R78" i="3"/>
  <c r="E78" i="3"/>
  <c r="C79" i="3"/>
  <c r="D78" i="3"/>
  <c r="R34" i="3"/>
  <c r="D34" i="3"/>
  <c r="E34" i="3"/>
  <c r="C35" i="3"/>
  <c r="R56" i="3"/>
  <c r="C57" i="3"/>
  <c r="E56" i="3"/>
  <c r="D56" i="3"/>
  <c r="Q16" i="4"/>
  <c r="H23" i="3"/>
  <c r="I23" i="3" s="1"/>
  <c r="L23" i="3" s="1"/>
  <c r="N23" i="3" s="1"/>
  <c r="C25" i="3"/>
  <c r="R25" i="3" s="1"/>
  <c r="S25" i="3" s="1"/>
  <c r="E24" i="3"/>
  <c r="D24" i="3"/>
  <c r="AA54" i="3" l="1"/>
  <c r="N54" i="3" s="1"/>
  <c r="W66" i="3"/>
  <c r="X66" i="3" s="1"/>
  <c r="AA66" i="3" s="1"/>
  <c r="N66" i="3" s="1"/>
  <c r="W33" i="3"/>
  <c r="X33" i="3" s="1"/>
  <c r="AA33" i="3" s="1"/>
  <c r="N33" i="3" s="1"/>
  <c r="S69" i="4"/>
  <c r="W69" i="4" s="1"/>
  <c r="X69" i="4" s="1"/>
  <c r="AA69" i="4" s="1"/>
  <c r="T69" i="4"/>
  <c r="S36" i="4"/>
  <c r="T36" i="4"/>
  <c r="N35" i="4"/>
  <c r="S25" i="4"/>
  <c r="T25" i="4"/>
  <c r="W57" i="4"/>
  <c r="X57" i="4" s="1"/>
  <c r="AA57" i="4" s="1"/>
  <c r="N57" i="4" s="1"/>
  <c r="W24" i="4"/>
  <c r="X24" i="4" s="1"/>
  <c r="AA24" i="4" s="1"/>
  <c r="N24" i="4" s="1"/>
  <c r="S14" i="4"/>
  <c r="T14" i="4"/>
  <c r="S47" i="4"/>
  <c r="W47" i="4" s="1"/>
  <c r="X47" i="4" s="1"/>
  <c r="AA47" i="4" s="1"/>
  <c r="N47" i="4" s="1"/>
  <c r="T47" i="4"/>
  <c r="S58" i="4"/>
  <c r="T58" i="4"/>
  <c r="N69" i="4"/>
  <c r="R70" i="4"/>
  <c r="C71" i="4"/>
  <c r="E71" i="4" s="1"/>
  <c r="D70" i="4"/>
  <c r="H70" i="4" s="1"/>
  <c r="I70" i="4" s="1"/>
  <c r="L70" i="4" s="1"/>
  <c r="R37" i="4"/>
  <c r="C38" i="4"/>
  <c r="E38" i="4" s="1"/>
  <c r="D37" i="4"/>
  <c r="H37" i="4" s="1"/>
  <c r="I37" i="4" s="1"/>
  <c r="L37" i="4" s="1"/>
  <c r="R48" i="4"/>
  <c r="C49" i="4"/>
  <c r="E49" i="4" s="1"/>
  <c r="D48" i="4"/>
  <c r="H48" i="4" s="1"/>
  <c r="I48" i="4" s="1"/>
  <c r="L48" i="4" s="1"/>
  <c r="R59" i="4"/>
  <c r="C60" i="4"/>
  <c r="E60" i="4" s="1"/>
  <c r="D59" i="4"/>
  <c r="H59" i="4" s="1"/>
  <c r="I59" i="4" s="1"/>
  <c r="L59" i="4" s="1"/>
  <c r="R15" i="4"/>
  <c r="C16" i="4"/>
  <c r="E16" i="4" s="1"/>
  <c r="D15" i="4"/>
  <c r="H15" i="4" s="1"/>
  <c r="I15" i="4" s="1"/>
  <c r="L15" i="4" s="1"/>
  <c r="R26" i="4"/>
  <c r="D26" i="4"/>
  <c r="H26" i="4" s="1"/>
  <c r="C27" i="4"/>
  <c r="E27" i="4" s="1"/>
  <c r="H78" i="3"/>
  <c r="I78" i="3" s="1"/>
  <c r="L78" i="3" s="1"/>
  <c r="T25" i="3"/>
  <c r="R57" i="3"/>
  <c r="D57" i="3"/>
  <c r="E57" i="3"/>
  <c r="C58" i="3"/>
  <c r="H34" i="3"/>
  <c r="I34" i="3" s="1"/>
  <c r="L34" i="3" s="1"/>
  <c r="S67" i="3"/>
  <c r="T67" i="3"/>
  <c r="H45" i="3"/>
  <c r="I45" i="3" s="1"/>
  <c r="L45" i="3" s="1"/>
  <c r="S12" i="3"/>
  <c r="W12" i="3" s="1"/>
  <c r="X12" i="3" s="1"/>
  <c r="AA12" i="3" s="1"/>
  <c r="N12" i="3" s="1"/>
  <c r="R13" i="3"/>
  <c r="C14" i="3"/>
  <c r="D13" i="3"/>
  <c r="H13" i="3" s="1"/>
  <c r="I13" i="3" s="1"/>
  <c r="L13" i="3" s="1"/>
  <c r="S56" i="3"/>
  <c r="T56" i="3"/>
  <c r="S34" i="3"/>
  <c r="T34" i="3"/>
  <c r="R90" i="3"/>
  <c r="E90" i="3"/>
  <c r="D90" i="3"/>
  <c r="R68" i="3"/>
  <c r="C69" i="3"/>
  <c r="D68" i="3"/>
  <c r="E68" i="3"/>
  <c r="W44" i="3"/>
  <c r="X44" i="3" s="1"/>
  <c r="AA44" i="3" s="1"/>
  <c r="N44" i="3" s="1"/>
  <c r="S45" i="3"/>
  <c r="T45" i="3"/>
  <c r="R79" i="3"/>
  <c r="D79" i="3"/>
  <c r="E79" i="3"/>
  <c r="C80" i="3"/>
  <c r="H56" i="3"/>
  <c r="I56" i="3" s="1"/>
  <c r="L56" i="3" s="1"/>
  <c r="R35" i="3"/>
  <c r="E35" i="3"/>
  <c r="D35" i="3"/>
  <c r="C36" i="3"/>
  <c r="S78" i="3"/>
  <c r="T78" i="3"/>
  <c r="H67" i="3"/>
  <c r="I67" i="3" s="1"/>
  <c r="L67" i="3" s="1"/>
  <c r="W55" i="3"/>
  <c r="X55" i="3" s="1"/>
  <c r="AA55" i="3" s="1"/>
  <c r="N55" i="3" s="1"/>
  <c r="R46" i="3"/>
  <c r="D46" i="3"/>
  <c r="E46" i="3"/>
  <c r="C47" i="3"/>
  <c r="Q17" i="4"/>
  <c r="H24" i="3"/>
  <c r="I24" i="3" s="1"/>
  <c r="L24" i="3" s="1"/>
  <c r="N24" i="3" s="1"/>
  <c r="W25" i="3"/>
  <c r="X25" i="3" s="1"/>
  <c r="AA25" i="3" s="1"/>
  <c r="D25" i="3"/>
  <c r="C26" i="3"/>
  <c r="R26" i="3" s="1"/>
  <c r="S26" i="3" s="1"/>
  <c r="E25" i="3"/>
  <c r="S59" i="4" l="1"/>
  <c r="W59" i="4" s="1"/>
  <c r="X59" i="4" s="1"/>
  <c r="AA59" i="4" s="1"/>
  <c r="T59" i="4"/>
  <c r="W58" i="4"/>
  <c r="X58" i="4" s="1"/>
  <c r="AA58" i="4" s="1"/>
  <c r="N58" i="4" s="1"/>
  <c r="W14" i="4"/>
  <c r="X14" i="4" s="1"/>
  <c r="AA14" i="4" s="1"/>
  <c r="N14" i="4" s="1"/>
  <c r="W36" i="4"/>
  <c r="X36" i="4" s="1"/>
  <c r="AA36" i="4" s="1"/>
  <c r="N36" i="4" s="1"/>
  <c r="S15" i="4"/>
  <c r="T15" i="4"/>
  <c r="S70" i="4"/>
  <c r="W70" i="4" s="1"/>
  <c r="X70" i="4" s="1"/>
  <c r="AA70" i="4" s="1"/>
  <c r="N70" i="4" s="1"/>
  <c r="T70" i="4"/>
  <c r="W25" i="4"/>
  <c r="X25" i="4" s="1"/>
  <c r="AA25" i="4" s="1"/>
  <c r="N25" i="4" s="1"/>
  <c r="S48" i="4"/>
  <c r="T48" i="4"/>
  <c r="S26" i="4"/>
  <c r="W26" i="4" s="1"/>
  <c r="X26" i="4" s="1"/>
  <c r="AA26" i="4" s="1"/>
  <c r="T26" i="4"/>
  <c r="S37" i="4"/>
  <c r="T37" i="4"/>
  <c r="N59" i="4"/>
  <c r="R60" i="4"/>
  <c r="C61" i="4"/>
  <c r="E61" i="4" s="1"/>
  <c r="D60" i="4"/>
  <c r="H60" i="4" s="1"/>
  <c r="I60" i="4" s="1"/>
  <c r="L60" i="4" s="1"/>
  <c r="R27" i="4"/>
  <c r="C28" i="4"/>
  <c r="E28" i="4" s="1"/>
  <c r="D27" i="4"/>
  <c r="H27" i="4"/>
  <c r="I27" i="4" s="1"/>
  <c r="L27" i="4" s="1"/>
  <c r="R16" i="4"/>
  <c r="C17" i="4"/>
  <c r="E17" i="4" s="1"/>
  <c r="D16" i="4"/>
  <c r="H16" i="4" s="1"/>
  <c r="I16" i="4" s="1"/>
  <c r="L16" i="4" s="1"/>
  <c r="R71" i="4"/>
  <c r="D71" i="4"/>
  <c r="H71" i="4" s="1"/>
  <c r="I71" i="4" s="1"/>
  <c r="L71" i="4" s="1"/>
  <c r="C72" i="4"/>
  <c r="E72" i="4" s="1"/>
  <c r="R49" i="4"/>
  <c r="D49" i="4"/>
  <c r="H49" i="4" s="1"/>
  <c r="I49" i="4" s="1"/>
  <c r="L49" i="4" s="1"/>
  <c r="C50" i="4"/>
  <c r="E50" i="4" s="1"/>
  <c r="I26" i="4"/>
  <c r="L26" i="4" s="1"/>
  <c r="N26" i="4" s="1"/>
  <c r="R38" i="4"/>
  <c r="D38" i="4"/>
  <c r="H38" i="4" s="1"/>
  <c r="I38" i="4" s="1"/>
  <c r="L38" i="4" s="1"/>
  <c r="C39" i="4"/>
  <c r="E39" i="4" s="1"/>
  <c r="W45" i="3"/>
  <c r="X45" i="3" s="1"/>
  <c r="AA45" i="3" s="1"/>
  <c r="N45" i="3" s="1"/>
  <c r="H68" i="3"/>
  <c r="I68" i="3" s="1"/>
  <c r="L68" i="3" s="1"/>
  <c r="W34" i="3"/>
  <c r="X34" i="3" s="1"/>
  <c r="AA34" i="3" s="1"/>
  <c r="N34" i="3" s="1"/>
  <c r="H46" i="3"/>
  <c r="I46" i="3" s="1"/>
  <c r="L46" i="3" s="1"/>
  <c r="W78" i="3"/>
  <c r="X78" i="3" s="1"/>
  <c r="AA78" i="3" s="1"/>
  <c r="N78" i="3" s="1"/>
  <c r="R69" i="3"/>
  <c r="D69" i="3"/>
  <c r="E69" i="3"/>
  <c r="C70" i="3"/>
  <c r="S13" i="3"/>
  <c r="W13" i="3" s="1"/>
  <c r="X13" i="3" s="1"/>
  <c r="AA13" i="3" s="1"/>
  <c r="N13" i="3" s="1"/>
  <c r="R47" i="3"/>
  <c r="C48" i="3"/>
  <c r="D47" i="3"/>
  <c r="E47" i="3"/>
  <c r="R36" i="3"/>
  <c r="C37" i="3"/>
  <c r="D36" i="3"/>
  <c r="E36" i="3"/>
  <c r="H79" i="3"/>
  <c r="I79" i="3" s="1"/>
  <c r="L79" i="3" s="1"/>
  <c r="S68" i="3"/>
  <c r="T68" i="3"/>
  <c r="T90" i="3"/>
  <c r="S90" i="3"/>
  <c r="W56" i="3"/>
  <c r="X56" i="3" s="1"/>
  <c r="AA56" i="3" s="1"/>
  <c r="N56" i="3" s="1"/>
  <c r="W67" i="3"/>
  <c r="X67" i="3" s="1"/>
  <c r="AA67" i="3" s="1"/>
  <c r="N67" i="3" s="1"/>
  <c r="H57" i="3"/>
  <c r="I57" i="3" s="1"/>
  <c r="L57" i="3" s="1"/>
  <c r="S35" i="3"/>
  <c r="T35" i="3"/>
  <c r="T26" i="3"/>
  <c r="W26" i="3" s="1"/>
  <c r="X26" i="3" s="1"/>
  <c r="AA26" i="3" s="1"/>
  <c r="H35" i="3"/>
  <c r="I35" i="3" s="1"/>
  <c r="L35" i="3" s="1"/>
  <c r="R80" i="3"/>
  <c r="C81" i="3"/>
  <c r="E80" i="3"/>
  <c r="D80" i="3"/>
  <c r="S79" i="3"/>
  <c r="T79" i="3"/>
  <c r="H90" i="3"/>
  <c r="I90" i="3" s="1"/>
  <c r="L90" i="3" s="1"/>
  <c r="S57" i="3"/>
  <c r="T57" i="3"/>
  <c r="S46" i="3"/>
  <c r="T46" i="3"/>
  <c r="R91" i="3"/>
  <c r="E91" i="3"/>
  <c r="D91" i="3"/>
  <c r="R102" i="3"/>
  <c r="E102" i="3"/>
  <c r="G102" i="3"/>
  <c r="D102" i="3"/>
  <c r="R14" i="3"/>
  <c r="D14" i="3"/>
  <c r="H14" i="3" s="1"/>
  <c r="I14" i="3" s="1"/>
  <c r="L14" i="3" s="1"/>
  <c r="C15" i="3"/>
  <c r="R58" i="3"/>
  <c r="C59" i="3"/>
  <c r="E58" i="3"/>
  <c r="D58" i="3"/>
  <c r="H58" i="3" s="1"/>
  <c r="I58" i="3" s="1"/>
  <c r="L58" i="3" s="1"/>
  <c r="Q18" i="4"/>
  <c r="H25" i="3"/>
  <c r="I25" i="3" s="1"/>
  <c r="L25" i="3" s="1"/>
  <c r="N25" i="3" s="1"/>
  <c r="E26" i="3"/>
  <c r="C27" i="3"/>
  <c r="R27" i="3" s="1"/>
  <c r="S27" i="3" s="1"/>
  <c r="D26" i="3"/>
  <c r="H80" i="3" l="1"/>
  <c r="I80" i="3" s="1"/>
  <c r="L80" i="3" s="1"/>
  <c r="H69" i="3"/>
  <c r="I69" i="3" s="1"/>
  <c r="L69" i="3" s="1"/>
  <c r="W68" i="3"/>
  <c r="X68" i="3" s="1"/>
  <c r="AA68" i="3" s="1"/>
  <c r="N68" i="3" s="1"/>
  <c r="W90" i="3"/>
  <c r="X90" i="3" s="1"/>
  <c r="AA90" i="3" s="1"/>
  <c r="N90" i="3" s="1"/>
  <c r="S49" i="4"/>
  <c r="W49" i="4" s="1"/>
  <c r="X49" i="4" s="1"/>
  <c r="AA49" i="4" s="1"/>
  <c r="T49" i="4"/>
  <c r="W37" i="4"/>
  <c r="X37" i="4" s="1"/>
  <c r="AA37" i="4" s="1"/>
  <c r="N37" i="4" s="1"/>
  <c r="W48" i="4"/>
  <c r="X48" i="4" s="1"/>
  <c r="AA48" i="4" s="1"/>
  <c r="N48" i="4" s="1"/>
  <c r="S38" i="4"/>
  <c r="W38" i="4" s="1"/>
  <c r="X38" i="4" s="1"/>
  <c r="AA38" i="4" s="1"/>
  <c r="N38" i="4" s="1"/>
  <c r="T38" i="4"/>
  <c r="S71" i="4"/>
  <c r="T71" i="4"/>
  <c r="S60" i="4"/>
  <c r="W60" i="4" s="1"/>
  <c r="X60" i="4" s="1"/>
  <c r="AA60" i="4" s="1"/>
  <c r="T60" i="4"/>
  <c r="W15" i="4"/>
  <c r="X15" i="4" s="1"/>
  <c r="AA15" i="4" s="1"/>
  <c r="N15" i="4" s="1"/>
  <c r="S16" i="4"/>
  <c r="W16" i="4" s="1"/>
  <c r="X16" i="4" s="1"/>
  <c r="AA16" i="4" s="1"/>
  <c r="N16" i="4" s="1"/>
  <c r="T16" i="4"/>
  <c r="S27" i="4"/>
  <c r="T27" i="4"/>
  <c r="N60" i="4"/>
  <c r="N49" i="4"/>
  <c r="R39" i="4"/>
  <c r="D39" i="4"/>
  <c r="H39" i="4" s="1"/>
  <c r="I39" i="4" s="1"/>
  <c r="L39" i="4" s="1"/>
  <c r="C40" i="4"/>
  <c r="E40" i="4" s="1"/>
  <c r="R61" i="4"/>
  <c r="D61" i="4"/>
  <c r="H61" i="4" s="1"/>
  <c r="I61" i="4" s="1"/>
  <c r="L61" i="4" s="1"/>
  <c r="C62" i="4"/>
  <c r="E62" i="4" s="1"/>
  <c r="R50" i="4"/>
  <c r="C51" i="4"/>
  <c r="E51" i="4" s="1"/>
  <c r="D50" i="4"/>
  <c r="H50" i="4" s="1"/>
  <c r="I50" i="4" s="1"/>
  <c r="L50" i="4" s="1"/>
  <c r="R72" i="4"/>
  <c r="D72" i="4"/>
  <c r="H72" i="4" s="1"/>
  <c r="I72" i="4" s="1"/>
  <c r="L72" i="4" s="1"/>
  <c r="C73" i="4"/>
  <c r="E73" i="4" s="1"/>
  <c r="R17" i="4"/>
  <c r="D17" i="4"/>
  <c r="H17" i="4" s="1"/>
  <c r="I17" i="4" s="1"/>
  <c r="L17" i="4" s="1"/>
  <c r="C18" i="4"/>
  <c r="E18" i="4" s="1"/>
  <c r="R28" i="4"/>
  <c r="C29" i="4"/>
  <c r="E29" i="4" s="1"/>
  <c r="D28" i="4"/>
  <c r="H28" i="4" s="1"/>
  <c r="I28" i="4" s="1"/>
  <c r="L28" i="4" s="1"/>
  <c r="H102" i="3"/>
  <c r="I102" i="3" s="1"/>
  <c r="L102" i="3" s="1"/>
  <c r="W35" i="3"/>
  <c r="X35" i="3" s="1"/>
  <c r="AA35" i="3" s="1"/>
  <c r="H91" i="3"/>
  <c r="I91" i="3" s="1"/>
  <c r="L91" i="3" s="1"/>
  <c r="W57" i="3"/>
  <c r="X57" i="3" s="1"/>
  <c r="AA57" i="3" s="1"/>
  <c r="N57" i="3" s="1"/>
  <c r="W79" i="3"/>
  <c r="X79" i="3" s="1"/>
  <c r="AA79" i="3" s="1"/>
  <c r="N79" i="3" s="1"/>
  <c r="R15" i="3"/>
  <c r="D15" i="3"/>
  <c r="C16" i="3"/>
  <c r="E15" i="3"/>
  <c r="H15" i="3" s="1"/>
  <c r="I15" i="3" s="1"/>
  <c r="L15" i="3" s="1"/>
  <c r="R70" i="3"/>
  <c r="C71" i="3"/>
  <c r="E70" i="3"/>
  <c r="D70" i="3"/>
  <c r="H70" i="3" s="1"/>
  <c r="I70" i="3" s="1"/>
  <c r="L70" i="3" s="1"/>
  <c r="R103" i="3"/>
  <c r="G103" i="3"/>
  <c r="E103" i="3"/>
  <c r="D103" i="3"/>
  <c r="W46" i="3"/>
  <c r="X46" i="3" s="1"/>
  <c r="AA46" i="3" s="1"/>
  <c r="N46" i="3" s="1"/>
  <c r="R114" i="3"/>
  <c r="G114" i="3"/>
  <c r="E114" i="3"/>
  <c r="D114" i="3"/>
  <c r="S47" i="3"/>
  <c r="T47" i="3"/>
  <c r="T27" i="3"/>
  <c r="W27" i="3" s="1"/>
  <c r="X27" i="3" s="1"/>
  <c r="AA27" i="3" s="1"/>
  <c r="R59" i="3"/>
  <c r="E59" i="3"/>
  <c r="C60" i="3"/>
  <c r="D59" i="3"/>
  <c r="S14" i="3"/>
  <c r="W14" i="3" s="1"/>
  <c r="X14" i="3" s="1"/>
  <c r="AA14" i="3" s="1"/>
  <c r="N14" i="3" s="1"/>
  <c r="R81" i="3"/>
  <c r="D81" i="3"/>
  <c r="E81" i="3"/>
  <c r="C82" i="3"/>
  <c r="H36" i="3"/>
  <c r="I36" i="3" s="1"/>
  <c r="L36" i="3" s="1"/>
  <c r="H47" i="3"/>
  <c r="I47" i="3" s="1"/>
  <c r="L47" i="3" s="1"/>
  <c r="S36" i="3"/>
  <c r="T36" i="3"/>
  <c r="S58" i="3"/>
  <c r="T58" i="3"/>
  <c r="V102" i="3"/>
  <c r="T102" i="3"/>
  <c r="S102" i="3"/>
  <c r="T91" i="3"/>
  <c r="S91" i="3"/>
  <c r="R92" i="3"/>
  <c r="E92" i="3"/>
  <c r="D92" i="3"/>
  <c r="S80" i="3"/>
  <c r="T80" i="3"/>
  <c r="N35" i="3"/>
  <c r="R37" i="3"/>
  <c r="C38" i="3"/>
  <c r="E37" i="3"/>
  <c r="D37" i="3"/>
  <c r="R48" i="3"/>
  <c r="C49" i="3"/>
  <c r="D48" i="3"/>
  <c r="E48" i="3"/>
  <c r="S69" i="3"/>
  <c r="T69" i="3"/>
  <c r="Q19" i="4"/>
  <c r="H26" i="3"/>
  <c r="I26" i="3" s="1"/>
  <c r="L26" i="3" s="1"/>
  <c r="N26" i="3" s="1"/>
  <c r="D27" i="3"/>
  <c r="C28" i="3"/>
  <c r="R28" i="3" s="1"/>
  <c r="S28" i="3" s="1"/>
  <c r="E27" i="3"/>
  <c r="W91" i="3" l="1"/>
  <c r="X91" i="3" s="1"/>
  <c r="AA91" i="3" s="1"/>
  <c r="N91" i="3" s="1"/>
  <c r="W58" i="3"/>
  <c r="X58" i="3" s="1"/>
  <c r="AA58" i="3" s="1"/>
  <c r="N58" i="3" s="1"/>
  <c r="H59" i="3"/>
  <c r="I59" i="3" s="1"/>
  <c r="L59" i="3" s="1"/>
  <c r="H114" i="3"/>
  <c r="I114" i="3" s="1"/>
  <c r="L114" i="3" s="1"/>
  <c r="H81" i="3"/>
  <c r="I81" i="3" s="1"/>
  <c r="L81" i="3" s="1"/>
  <c r="S17" i="4"/>
  <c r="W17" i="4" s="1"/>
  <c r="X17" i="4" s="1"/>
  <c r="AA17" i="4" s="1"/>
  <c r="T17" i="4"/>
  <c r="W71" i="4"/>
  <c r="S28" i="4"/>
  <c r="W28" i="4" s="1"/>
  <c r="X28" i="4" s="1"/>
  <c r="AA28" i="4" s="1"/>
  <c r="N28" i="4" s="1"/>
  <c r="T28" i="4"/>
  <c r="S39" i="4"/>
  <c r="T39" i="4"/>
  <c r="W27" i="4"/>
  <c r="X27" i="4" s="1"/>
  <c r="AA27" i="4" s="1"/>
  <c r="N27" i="4" s="1"/>
  <c r="S72" i="4"/>
  <c r="W72" i="4" s="1"/>
  <c r="X72" i="4" s="1"/>
  <c r="AA72" i="4" s="1"/>
  <c r="N72" i="4" s="1"/>
  <c r="T72" i="4"/>
  <c r="S50" i="4"/>
  <c r="W50" i="4" s="1"/>
  <c r="X50" i="4" s="1"/>
  <c r="AA50" i="4" s="1"/>
  <c r="N50" i="4" s="1"/>
  <c r="T50" i="4"/>
  <c r="S61" i="4"/>
  <c r="W61" i="4" s="1"/>
  <c r="X61" i="4" s="1"/>
  <c r="AA61" i="4" s="1"/>
  <c r="T61" i="4"/>
  <c r="N17" i="4"/>
  <c r="R29" i="4"/>
  <c r="C30" i="4"/>
  <c r="E30" i="4" s="1"/>
  <c r="D29" i="4"/>
  <c r="H29" i="4" s="1"/>
  <c r="I29" i="4" s="1"/>
  <c r="L29" i="4" s="1"/>
  <c r="R62" i="4"/>
  <c r="C63" i="4"/>
  <c r="E63" i="4" s="1"/>
  <c r="D62" i="4"/>
  <c r="H62" i="4" s="1"/>
  <c r="I62" i="4" s="1"/>
  <c r="L62" i="4" s="1"/>
  <c r="R73" i="4"/>
  <c r="D73" i="4"/>
  <c r="H73" i="4" s="1"/>
  <c r="I73" i="4" s="1"/>
  <c r="L73" i="4" s="1"/>
  <c r="C74" i="4"/>
  <c r="E74" i="4" s="1"/>
  <c r="R51" i="4"/>
  <c r="D51" i="4"/>
  <c r="H51" i="4" s="1"/>
  <c r="I51" i="4" s="1"/>
  <c r="L51" i="4" s="1"/>
  <c r="C52" i="4"/>
  <c r="E52" i="4" s="1"/>
  <c r="R18" i="4"/>
  <c r="D18" i="4"/>
  <c r="H18" i="4" s="1"/>
  <c r="I18" i="4" s="1"/>
  <c r="L18" i="4" s="1"/>
  <c r="C19" i="4"/>
  <c r="E19" i="4" s="1"/>
  <c r="N61" i="4"/>
  <c r="R40" i="4"/>
  <c r="C41" i="4"/>
  <c r="E41" i="4" s="1"/>
  <c r="D40" i="4"/>
  <c r="H40" i="4" s="1"/>
  <c r="I40" i="4" s="1"/>
  <c r="L40" i="4" s="1"/>
  <c r="H37" i="3"/>
  <c r="I37" i="3" s="1"/>
  <c r="L37" i="3" s="1"/>
  <c r="H92" i="3"/>
  <c r="I92" i="3" s="1"/>
  <c r="L92" i="3" s="1"/>
  <c r="W69" i="3"/>
  <c r="T28" i="3"/>
  <c r="W28" i="3" s="1"/>
  <c r="X28" i="3" s="1"/>
  <c r="AA28" i="3" s="1"/>
  <c r="W80" i="3"/>
  <c r="X80" i="3" s="1"/>
  <c r="AA80" i="3" s="1"/>
  <c r="N80" i="3" s="1"/>
  <c r="W36" i="3"/>
  <c r="X36" i="3" s="1"/>
  <c r="AA36" i="3" s="1"/>
  <c r="N36" i="3" s="1"/>
  <c r="W47" i="3"/>
  <c r="X47" i="3" s="1"/>
  <c r="AA47" i="3" s="1"/>
  <c r="R82" i="3"/>
  <c r="D82" i="3"/>
  <c r="E82" i="3"/>
  <c r="C83" i="3"/>
  <c r="R49" i="3"/>
  <c r="D49" i="3"/>
  <c r="E49" i="3"/>
  <c r="C50" i="3"/>
  <c r="R38" i="3"/>
  <c r="C39" i="3"/>
  <c r="D38" i="3"/>
  <c r="E38" i="3"/>
  <c r="T92" i="3"/>
  <c r="S92" i="3"/>
  <c r="N47" i="3"/>
  <c r="H103" i="3"/>
  <c r="I103" i="3" s="1"/>
  <c r="L103" i="3" s="1"/>
  <c r="V103" i="3"/>
  <c r="T103" i="3"/>
  <c r="S103" i="3"/>
  <c r="S70" i="3"/>
  <c r="T70" i="3"/>
  <c r="S15" i="3"/>
  <c r="T15" i="3"/>
  <c r="R16" i="3"/>
  <c r="D16" i="3"/>
  <c r="E16" i="3"/>
  <c r="C17" i="3"/>
  <c r="H48" i="3"/>
  <c r="I48" i="3" s="1"/>
  <c r="L48" i="3" s="1"/>
  <c r="S81" i="3"/>
  <c r="T81" i="3"/>
  <c r="R60" i="3"/>
  <c r="C61" i="3"/>
  <c r="D60" i="3"/>
  <c r="E60" i="3"/>
  <c r="R71" i="3"/>
  <c r="C72" i="3"/>
  <c r="E71" i="3"/>
  <c r="D71" i="3"/>
  <c r="S48" i="3"/>
  <c r="T48" i="3"/>
  <c r="S37" i="3"/>
  <c r="T37" i="3"/>
  <c r="R104" i="3"/>
  <c r="G104" i="3"/>
  <c r="E104" i="3"/>
  <c r="D104" i="3"/>
  <c r="W102" i="3"/>
  <c r="X102" i="3" s="1"/>
  <c r="AA102" i="3" s="1"/>
  <c r="N102" i="3" s="1"/>
  <c r="E93" i="3"/>
  <c r="R93" i="3"/>
  <c r="D93" i="3"/>
  <c r="S59" i="3"/>
  <c r="T59" i="3"/>
  <c r="T114" i="3"/>
  <c r="V114" i="3"/>
  <c r="S114" i="3"/>
  <c r="R115" i="3"/>
  <c r="G115" i="3"/>
  <c r="E115" i="3"/>
  <c r="D115" i="3"/>
  <c r="Q20" i="4"/>
  <c r="H27" i="3"/>
  <c r="I27" i="3" s="1"/>
  <c r="L27" i="3" s="1"/>
  <c r="N27" i="3" s="1"/>
  <c r="E28" i="3"/>
  <c r="D28" i="3"/>
  <c r="C29" i="3"/>
  <c r="R29" i="3" s="1"/>
  <c r="S29" i="3" s="1"/>
  <c r="T29" i="3"/>
  <c r="H60" i="3" l="1"/>
  <c r="I60" i="3" s="1"/>
  <c r="L60" i="3" s="1"/>
  <c r="W81" i="3"/>
  <c r="X81" i="3" s="1"/>
  <c r="AA81" i="3" s="1"/>
  <c r="N81" i="3" s="1"/>
  <c r="H93" i="3"/>
  <c r="I93" i="3" s="1"/>
  <c r="L93" i="3" s="1"/>
  <c r="W15" i="3"/>
  <c r="X15" i="3" s="1"/>
  <c r="AA15" i="3" s="1"/>
  <c r="N15" i="3" s="1"/>
  <c r="W92" i="3"/>
  <c r="X92" i="3" s="1"/>
  <c r="AA92" i="3" s="1"/>
  <c r="N92" i="3" s="1"/>
  <c r="S18" i="4"/>
  <c r="W18" i="4" s="1"/>
  <c r="X18" i="4" s="1"/>
  <c r="AA18" i="4" s="1"/>
  <c r="T18" i="4"/>
  <c r="S29" i="4"/>
  <c r="T29" i="4"/>
  <c r="AA71" i="4"/>
  <c r="N71" i="4" s="1"/>
  <c r="X71" i="4"/>
  <c r="S51" i="4"/>
  <c r="T51" i="4"/>
  <c r="S62" i="4"/>
  <c r="W62" i="4" s="1"/>
  <c r="T62" i="4"/>
  <c r="W39" i="4"/>
  <c r="X39" i="4" s="1"/>
  <c r="AA39" i="4" s="1"/>
  <c r="N39" i="4" s="1"/>
  <c r="S40" i="4"/>
  <c r="W40" i="4" s="1"/>
  <c r="X40" i="4" s="1"/>
  <c r="AA40" i="4" s="1"/>
  <c r="N40" i="4" s="1"/>
  <c r="T40" i="4"/>
  <c r="S73" i="4"/>
  <c r="T73" i="4"/>
  <c r="R41" i="4"/>
  <c r="D41" i="4"/>
  <c r="H41" i="4" s="1"/>
  <c r="I41" i="4" s="1"/>
  <c r="L41" i="4" s="1"/>
  <c r="C42" i="4"/>
  <c r="E42" i="4" s="1"/>
  <c r="R30" i="4"/>
  <c r="C31" i="4"/>
  <c r="E31" i="4" s="1"/>
  <c r="D30" i="4"/>
  <c r="H30" i="4" s="1"/>
  <c r="I30" i="4" s="1"/>
  <c r="L30" i="4" s="1"/>
  <c r="R52" i="4"/>
  <c r="D52" i="4"/>
  <c r="H52" i="4" s="1"/>
  <c r="I52" i="4" s="1"/>
  <c r="L52" i="4" s="1"/>
  <c r="C53" i="4"/>
  <c r="E53" i="4" s="1"/>
  <c r="X62" i="4"/>
  <c r="AA62" i="4" s="1"/>
  <c r="N62" i="4" s="1"/>
  <c r="R19" i="4"/>
  <c r="C20" i="4"/>
  <c r="E20" i="4" s="1"/>
  <c r="D19" i="4"/>
  <c r="H19" i="4" s="1"/>
  <c r="I19" i="4" s="1"/>
  <c r="L19" i="4" s="1"/>
  <c r="N18" i="4"/>
  <c r="R74" i="4"/>
  <c r="D74" i="4"/>
  <c r="H74" i="4" s="1"/>
  <c r="I74" i="4" s="1"/>
  <c r="L74" i="4" s="1"/>
  <c r="R63" i="4"/>
  <c r="D63" i="4"/>
  <c r="H63" i="4" s="1"/>
  <c r="I63" i="4" s="1"/>
  <c r="L63" i="4" s="1"/>
  <c r="C64" i="4"/>
  <c r="E64" i="4" s="1"/>
  <c r="X69" i="3"/>
  <c r="AA69" i="3" s="1"/>
  <c r="N69" i="3" s="1"/>
  <c r="W114" i="3"/>
  <c r="X114" i="3" s="1"/>
  <c r="AA114" i="3" s="1"/>
  <c r="N114" i="3" s="1"/>
  <c r="W59" i="3"/>
  <c r="X59" i="3" s="1"/>
  <c r="AA59" i="3" s="1"/>
  <c r="N59" i="3" s="1"/>
  <c r="W103" i="3"/>
  <c r="X103" i="3" s="1"/>
  <c r="AA103" i="3" s="1"/>
  <c r="N103" i="3" s="1"/>
  <c r="H38" i="3"/>
  <c r="I38" i="3" s="1"/>
  <c r="L38" i="3" s="1"/>
  <c r="H16" i="3"/>
  <c r="I16" i="3" s="1"/>
  <c r="L16" i="3" s="1"/>
  <c r="G105" i="3"/>
  <c r="E105" i="3"/>
  <c r="R105" i="3"/>
  <c r="D105" i="3"/>
  <c r="V115" i="3"/>
  <c r="T115" i="3"/>
  <c r="S115" i="3"/>
  <c r="R116" i="3"/>
  <c r="G116" i="3"/>
  <c r="E116" i="3"/>
  <c r="D116" i="3"/>
  <c r="T104" i="3"/>
  <c r="V104" i="3"/>
  <c r="S104" i="3"/>
  <c r="W48" i="3"/>
  <c r="X48" i="3" s="1"/>
  <c r="AA48" i="3" s="1"/>
  <c r="N48" i="3" s="1"/>
  <c r="R72" i="3"/>
  <c r="E72" i="3"/>
  <c r="D72" i="3"/>
  <c r="C73" i="3"/>
  <c r="R61" i="3"/>
  <c r="D61" i="3"/>
  <c r="E61" i="3"/>
  <c r="C62" i="3"/>
  <c r="S16" i="3"/>
  <c r="T16" i="3"/>
  <c r="W70" i="3"/>
  <c r="X70" i="3" s="1"/>
  <c r="AA70" i="3" s="1"/>
  <c r="N70" i="3" s="1"/>
  <c r="R39" i="3"/>
  <c r="D39" i="3"/>
  <c r="E39" i="3"/>
  <c r="C40" i="3"/>
  <c r="H49" i="3"/>
  <c r="I49" i="3" s="1"/>
  <c r="L49" i="3" s="1"/>
  <c r="R94" i="3"/>
  <c r="E94" i="3"/>
  <c r="D94" i="3"/>
  <c r="H115" i="3"/>
  <c r="I115" i="3" s="1"/>
  <c r="L115" i="3" s="1"/>
  <c r="T93" i="3"/>
  <c r="S93" i="3"/>
  <c r="H104" i="3"/>
  <c r="I104" i="3" s="1"/>
  <c r="L104" i="3" s="1"/>
  <c r="S71" i="3"/>
  <c r="T71" i="3"/>
  <c r="S60" i="3"/>
  <c r="T60" i="3"/>
  <c r="R17" i="3"/>
  <c r="E17" i="3"/>
  <c r="D17" i="3"/>
  <c r="S38" i="3"/>
  <c r="T38" i="3"/>
  <c r="S49" i="3"/>
  <c r="T49" i="3"/>
  <c r="H82" i="3"/>
  <c r="I82" i="3" s="1"/>
  <c r="L82" i="3" s="1"/>
  <c r="W37" i="3"/>
  <c r="X37" i="3" s="1"/>
  <c r="AA37" i="3" s="1"/>
  <c r="N37" i="3" s="1"/>
  <c r="H71" i="3"/>
  <c r="I71" i="3" s="1"/>
  <c r="L71" i="3" s="1"/>
  <c r="R50" i="3"/>
  <c r="D50" i="3"/>
  <c r="C51" i="3"/>
  <c r="E50" i="3"/>
  <c r="R83" i="3"/>
  <c r="C84" i="3"/>
  <c r="D83" i="3"/>
  <c r="E83" i="3"/>
  <c r="S82" i="3"/>
  <c r="T82" i="3"/>
  <c r="H28" i="3"/>
  <c r="I28" i="3" s="1"/>
  <c r="L28" i="3" s="1"/>
  <c r="N28" i="3" s="1"/>
  <c r="W29" i="3"/>
  <c r="X29" i="3" s="1"/>
  <c r="E29" i="3"/>
  <c r="D29" i="3"/>
  <c r="W93" i="3" l="1"/>
  <c r="X93" i="3" s="1"/>
  <c r="AA93" i="3" s="1"/>
  <c r="N93" i="3" s="1"/>
  <c r="S63" i="4"/>
  <c r="W63" i="4" s="1"/>
  <c r="X63" i="4" s="1"/>
  <c r="AA63" i="4" s="1"/>
  <c r="T63" i="4"/>
  <c r="S41" i="4"/>
  <c r="T41" i="4"/>
  <c r="S30" i="4"/>
  <c r="W30" i="4" s="1"/>
  <c r="X30" i="4" s="1"/>
  <c r="AA30" i="4" s="1"/>
  <c r="T30" i="4"/>
  <c r="W51" i="4"/>
  <c r="X51" i="4" s="1"/>
  <c r="AA51" i="4" s="1"/>
  <c r="N51" i="4" s="1"/>
  <c r="W29" i="4"/>
  <c r="X29" i="4" s="1"/>
  <c r="AA29" i="4" s="1"/>
  <c r="N29" i="4" s="1"/>
  <c r="S74" i="4"/>
  <c r="W74" i="4" s="1"/>
  <c r="X74" i="4" s="1"/>
  <c r="AA74" i="4" s="1"/>
  <c r="T74" i="4"/>
  <c r="S19" i="4"/>
  <c r="W19" i="4" s="1"/>
  <c r="X19" i="4" s="1"/>
  <c r="AA19" i="4" s="1"/>
  <c r="N19" i="4" s="1"/>
  <c r="T19" i="4"/>
  <c r="S52" i="4"/>
  <c r="W52" i="4" s="1"/>
  <c r="X52" i="4" s="1"/>
  <c r="AA52" i="4" s="1"/>
  <c r="N52" i="4" s="1"/>
  <c r="T52" i="4"/>
  <c r="W73" i="4"/>
  <c r="X73" i="4" s="1"/>
  <c r="AA73" i="4" s="1"/>
  <c r="N73" i="4" s="1"/>
  <c r="N74" i="4"/>
  <c r="N63" i="4"/>
  <c r="N30" i="4"/>
  <c r="R20" i="4"/>
  <c r="D20" i="4"/>
  <c r="H20" i="4" s="1"/>
  <c r="I20" i="4" s="1"/>
  <c r="L20" i="4" s="1"/>
  <c r="R53" i="4"/>
  <c r="C54" i="4"/>
  <c r="E54" i="4" s="1"/>
  <c r="D53" i="4"/>
  <c r="H53" i="4" s="1"/>
  <c r="R31" i="4"/>
  <c r="D31" i="4"/>
  <c r="H31" i="4" s="1"/>
  <c r="I31" i="4" s="1"/>
  <c r="L31" i="4" s="1"/>
  <c r="C32" i="4"/>
  <c r="E32" i="4" s="1"/>
  <c r="R42" i="4"/>
  <c r="D42" i="4"/>
  <c r="H42" i="4" s="1"/>
  <c r="I42" i="4" s="1"/>
  <c r="L42" i="4" s="1"/>
  <c r="C43" i="4"/>
  <c r="E43" i="4" s="1"/>
  <c r="R64" i="4"/>
  <c r="C65" i="4"/>
  <c r="E65" i="4" s="1"/>
  <c r="D64" i="4"/>
  <c r="H64" i="4" s="1"/>
  <c r="W104" i="3"/>
  <c r="X104" i="3" s="1"/>
  <c r="AA104" i="3" s="1"/>
  <c r="N104" i="3" s="1"/>
  <c r="W16" i="3"/>
  <c r="X16" i="3" s="1"/>
  <c r="AA16" i="3" s="1"/>
  <c r="N16" i="3" s="1"/>
  <c r="H61" i="3"/>
  <c r="I61" i="3" s="1"/>
  <c r="L61" i="3" s="1"/>
  <c r="W82" i="3"/>
  <c r="X82" i="3" s="1"/>
  <c r="AA82" i="3" s="1"/>
  <c r="N82" i="3" s="1"/>
  <c r="H50" i="3"/>
  <c r="I50" i="3" s="1"/>
  <c r="L50" i="3" s="1"/>
  <c r="W38" i="3"/>
  <c r="X38" i="3" s="1"/>
  <c r="AA38" i="3" s="1"/>
  <c r="N38" i="3" s="1"/>
  <c r="H39" i="3"/>
  <c r="I39" i="3" s="1"/>
  <c r="L39" i="3" s="1"/>
  <c r="H17" i="3"/>
  <c r="I17" i="3" s="1"/>
  <c r="L17" i="3" s="1"/>
  <c r="H94" i="3"/>
  <c r="I94" i="3" s="1"/>
  <c r="L94" i="3" s="1"/>
  <c r="W115" i="3"/>
  <c r="X115" i="3" s="1"/>
  <c r="AA115" i="3" s="1"/>
  <c r="N115" i="3" s="1"/>
  <c r="T94" i="3"/>
  <c r="S94" i="3"/>
  <c r="S83" i="3"/>
  <c r="T83" i="3"/>
  <c r="S50" i="3"/>
  <c r="T50" i="3"/>
  <c r="W60" i="3"/>
  <c r="X60" i="3" s="1"/>
  <c r="AA60" i="3" s="1"/>
  <c r="N60" i="3" s="1"/>
  <c r="S39" i="3"/>
  <c r="T39" i="3"/>
  <c r="S61" i="3"/>
  <c r="T61" i="3"/>
  <c r="S72" i="3"/>
  <c r="T72" i="3"/>
  <c r="R84" i="3"/>
  <c r="D84" i="3"/>
  <c r="E84" i="3"/>
  <c r="C85" i="3"/>
  <c r="T105" i="3"/>
  <c r="V105" i="3"/>
  <c r="S105" i="3"/>
  <c r="H83" i="3"/>
  <c r="W49" i="3"/>
  <c r="X49" i="3" s="1"/>
  <c r="AA49" i="3" s="1"/>
  <c r="N49" i="3" s="1"/>
  <c r="R106" i="3"/>
  <c r="G106" i="3"/>
  <c r="E106" i="3"/>
  <c r="D106" i="3"/>
  <c r="R40" i="3"/>
  <c r="E40" i="3"/>
  <c r="D40" i="3"/>
  <c r="C41" i="3"/>
  <c r="R62" i="3"/>
  <c r="E62" i="3"/>
  <c r="C63" i="3"/>
  <c r="D62" i="3"/>
  <c r="R73" i="3"/>
  <c r="D73" i="3"/>
  <c r="E73" i="3"/>
  <c r="C74" i="3"/>
  <c r="T116" i="3"/>
  <c r="V116" i="3"/>
  <c r="S116" i="3"/>
  <c r="G117" i="3"/>
  <c r="E117" i="3"/>
  <c r="D117" i="3"/>
  <c r="R117" i="3"/>
  <c r="R95" i="3"/>
  <c r="E95" i="3"/>
  <c r="D95" i="3"/>
  <c r="R51" i="3"/>
  <c r="D51" i="3"/>
  <c r="C52" i="3"/>
  <c r="E51" i="3"/>
  <c r="S17" i="3"/>
  <c r="T17" i="3"/>
  <c r="W71" i="3"/>
  <c r="H72" i="3"/>
  <c r="I72" i="3" s="1"/>
  <c r="L72" i="3" s="1"/>
  <c r="H116" i="3"/>
  <c r="I116" i="3" s="1"/>
  <c r="L116" i="3" s="1"/>
  <c r="H105" i="3"/>
  <c r="I105" i="3" s="1"/>
  <c r="L105" i="3" s="1"/>
  <c r="AA29" i="3"/>
  <c r="H29" i="3"/>
  <c r="I29" i="3" s="1"/>
  <c r="L29" i="3" s="1"/>
  <c r="W94" i="3" l="1"/>
  <c r="X94" i="3" s="1"/>
  <c r="AA94" i="3" s="1"/>
  <c r="N94" i="3" s="1"/>
  <c r="W72" i="3"/>
  <c r="X72" i="3" s="1"/>
  <c r="AA72" i="3" s="1"/>
  <c r="S31" i="4"/>
  <c r="W31" i="4" s="1"/>
  <c r="X31" i="4" s="1"/>
  <c r="AA31" i="4" s="1"/>
  <c r="T31" i="4"/>
  <c r="W41" i="4"/>
  <c r="X41" i="4" s="1"/>
  <c r="AA41" i="4" s="1"/>
  <c r="N41" i="4" s="1"/>
  <c r="S42" i="4"/>
  <c r="W42" i="4" s="1"/>
  <c r="X42" i="4" s="1"/>
  <c r="AA42" i="4" s="1"/>
  <c r="N42" i="4" s="1"/>
  <c r="T42" i="4"/>
  <c r="S20" i="4"/>
  <c r="T20" i="4"/>
  <c r="S53" i="4"/>
  <c r="W53" i="4" s="1"/>
  <c r="X53" i="4" s="1"/>
  <c r="AA53" i="4" s="1"/>
  <c r="T53" i="4"/>
  <c r="S64" i="4"/>
  <c r="T64" i="4"/>
  <c r="N31" i="4"/>
  <c r="R32" i="4"/>
  <c r="D32" i="4"/>
  <c r="H32" i="4" s="1"/>
  <c r="I32" i="4" s="1"/>
  <c r="L32" i="4" s="1"/>
  <c r="R54" i="4"/>
  <c r="C55" i="4"/>
  <c r="E55" i="4" s="1"/>
  <c r="D54" i="4"/>
  <c r="H54" i="4" s="1"/>
  <c r="I54" i="4" s="1"/>
  <c r="L54" i="4" s="1"/>
  <c r="R43" i="4"/>
  <c r="C44" i="4"/>
  <c r="E44" i="4" s="1"/>
  <c r="D43" i="4"/>
  <c r="H43" i="4" s="1"/>
  <c r="I43" i="4" s="1"/>
  <c r="L43" i="4" s="1"/>
  <c r="I64" i="4"/>
  <c r="L64" i="4" s="1"/>
  <c r="R65" i="4"/>
  <c r="C66" i="4"/>
  <c r="E66" i="4" s="1"/>
  <c r="D65" i="4"/>
  <c r="H65" i="4" s="1"/>
  <c r="I65" i="4" s="1"/>
  <c r="L65" i="4" s="1"/>
  <c r="I53" i="4"/>
  <c r="L53" i="4" s="1"/>
  <c r="H95" i="3"/>
  <c r="I95" i="3" s="1"/>
  <c r="L95" i="3" s="1"/>
  <c r="W105" i="3"/>
  <c r="X105" i="3" s="1"/>
  <c r="AA105" i="3" s="1"/>
  <c r="N105" i="3" s="1"/>
  <c r="W83" i="3"/>
  <c r="X83" i="3" s="1"/>
  <c r="AA83" i="3" s="1"/>
  <c r="W116" i="3"/>
  <c r="X116" i="3" s="1"/>
  <c r="AA116" i="3" s="1"/>
  <c r="N116" i="3" s="1"/>
  <c r="H117" i="3"/>
  <c r="I117" i="3" s="1"/>
  <c r="L117" i="3" s="1"/>
  <c r="H73" i="3"/>
  <c r="I73" i="3" s="1"/>
  <c r="L73" i="3" s="1"/>
  <c r="W17" i="3"/>
  <c r="X17" i="3" s="1"/>
  <c r="AA17" i="3" s="1"/>
  <c r="N17" i="3" s="1"/>
  <c r="R118" i="3"/>
  <c r="G118" i="3"/>
  <c r="E118" i="3"/>
  <c r="D118" i="3"/>
  <c r="C119" i="3"/>
  <c r="I83" i="3"/>
  <c r="L83" i="3" s="1"/>
  <c r="X71" i="3"/>
  <c r="AA71" i="3" s="1"/>
  <c r="N71" i="3" s="1"/>
  <c r="S73" i="3"/>
  <c r="T73" i="3"/>
  <c r="S62" i="3"/>
  <c r="T62" i="3"/>
  <c r="S40" i="3"/>
  <c r="T40" i="3"/>
  <c r="R85" i="3"/>
  <c r="C86" i="3"/>
  <c r="D85" i="3"/>
  <c r="E85" i="3"/>
  <c r="S84" i="3"/>
  <c r="T84" i="3"/>
  <c r="W61" i="3"/>
  <c r="X61" i="3" s="1"/>
  <c r="AA61" i="3" s="1"/>
  <c r="N61" i="3" s="1"/>
  <c r="S51" i="3"/>
  <c r="T51" i="3"/>
  <c r="R52" i="3"/>
  <c r="D52" i="3"/>
  <c r="C53" i="3"/>
  <c r="E52" i="3"/>
  <c r="R107" i="3"/>
  <c r="G107" i="3"/>
  <c r="E107" i="3"/>
  <c r="D107" i="3"/>
  <c r="T117" i="3"/>
  <c r="V117" i="3"/>
  <c r="S117" i="3"/>
  <c r="R74" i="3"/>
  <c r="E74" i="3"/>
  <c r="C75" i="3"/>
  <c r="D74" i="3"/>
  <c r="H62" i="3"/>
  <c r="I62" i="3" s="1"/>
  <c r="L62" i="3" s="1"/>
  <c r="R41" i="3"/>
  <c r="E41" i="3"/>
  <c r="D41" i="3"/>
  <c r="H106" i="3"/>
  <c r="I106" i="3" s="1"/>
  <c r="L106" i="3" s="1"/>
  <c r="T106" i="3"/>
  <c r="V106" i="3"/>
  <c r="S106" i="3"/>
  <c r="N72" i="3"/>
  <c r="W50" i="3"/>
  <c r="X50" i="3" s="1"/>
  <c r="AA50" i="3" s="1"/>
  <c r="N50" i="3" s="1"/>
  <c r="T95" i="3"/>
  <c r="S95" i="3"/>
  <c r="R96" i="3"/>
  <c r="E96" i="3"/>
  <c r="D96" i="3"/>
  <c r="H51" i="3"/>
  <c r="I51" i="3" s="1"/>
  <c r="L51" i="3" s="1"/>
  <c r="R63" i="3"/>
  <c r="E63" i="3"/>
  <c r="C64" i="3"/>
  <c r="D63" i="3"/>
  <c r="H40" i="3"/>
  <c r="I40" i="3" s="1"/>
  <c r="L40" i="3" s="1"/>
  <c r="H84" i="3"/>
  <c r="I84" i="3" s="1"/>
  <c r="L84" i="3" s="1"/>
  <c r="W39" i="3"/>
  <c r="X39" i="3" s="1"/>
  <c r="AA39" i="3" s="1"/>
  <c r="N39" i="3" s="1"/>
  <c r="N29" i="3"/>
  <c r="W106" i="3" l="1"/>
  <c r="X106" i="3" s="1"/>
  <c r="AA106" i="3" s="1"/>
  <c r="N106" i="3" s="1"/>
  <c r="W95" i="3"/>
  <c r="X95" i="3" s="1"/>
  <c r="AA95" i="3" s="1"/>
  <c r="N95" i="3" s="1"/>
  <c r="H41" i="3"/>
  <c r="I41" i="3" s="1"/>
  <c r="L41" i="3" s="1"/>
  <c r="H96" i="3"/>
  <c r="I96" i="3" s="1"/>
  <c r="L96" i="3" s="1"/>
  <c r="S43" i="4"/>
  <c r="W43" i="4" s="1"/>
  <c r="X43" i="4" s="1"/>
  <c r="AA43" i="4" s="1"/>
  <c r="T43" i="4"/>
  <c r="N53" i="4"/>
  <c r="N64" i="4"/>
  <c r="S32" i="4"/>
  <c r="W32" i="4" s="1"/>
  <c r="X32" i="4" s="1"/>
  <c r="AA32" i="4" s="1"/>
  <c r="T32" i="4"/>
  <c r="S65" i="4"/>
  <c r="T65" i="4"/>
  <c r="W64" i="4"/>
  <c r="X64" i="4" s="1"/>
  <c r="AA64" i="4" s="1"/>
  <c r="W20" i="4"/>
  <c r="X20" i="4" s="1"/>
  <c r="AA20" i="4" s="1"/>
  <c r="N20" i="4" s="1"/>
  <c r="S54" i="4"/>
  <c r="T54" i="4"/>
  <c r="N32" i="4"/>
  <c r="N43" i="4"/>
  <c r="R66" i="4"/>
  <c r="D66" i="4"/>
  <c r="H66" i="4" s="1"/>
  <c r="I66" i="4" s="1"/>
  <c r="L66" i="4" s="1"/>
  <c r="C67" i="4"/>
  <c r="E67" i="4" s="1"/>
  <c r="R55" i="4"/>
  <c r="C56" i="4"/>
  <c r="E56" i="4" s="1"/>
  <c r="D55" i="4"/>
  <c r="H55" i="4" s="1"/>
  <c r="I55" i="4" s="1"/>
  <c r="L55" i="4" s="1"/>
  <c r="R44" i="4"/>
  <c r="D44" i="4"/>
  <c r="H44" i="4" s="1"/>
  <c r="I44" i="4" s="1"/>
  <c r="L44" i="4" s="1"/>
  <c r="W51" i="3"/>
  <c r="X51" i="3" s="1"/>
  <c r="AA51" i="3" s="1"/>
  <c r="N51" i="3" s="1"/>
  <c r="N83" i="3"/>
  <c r="H85" i="3"/>
  <c r="I85" i="3" s="1"/>
  <c r="L85" i="3" s="1"/>
  <c r="H52" i="3"/>
  <c r="I52" i="3" s="1"/>
  <c r="L52" i="3" s="1"/>
  <c r="W117" i="3"/>
  <c r="X117" i="3" s="1"/>
  <c r="AA117" i="3" s="1"/>
  <c r="N117" i="3" s="1"/>
  <c r="W40" i="3"/>
  <c r="X40" i="3" s="1"/>
  <c r="AA40" i="3" s="1"/>
  <c r="N40" i="3" s="1"/>
  <c r="W73" i="3"/>
  <c r="X73" i="3" s="1"/>
  <c r="AA73" i="3" s="1"/>
  <c r="N73" i="3" s="1"/>
  <c r="R108" i="3"/>
  <c r="G108" i="3"/>
  <c r="E108" i="3"/>
  <c r="D108" i="3"/>
  <c r="S52" i="3"/>
  <c r="T52" i="3"/>
  <c r="H63" i="3"/>
  <c r="I63" i="3" s="1"/>
  <c r="L63" i="3" s="1"/>
  <c r="H74" i="3"/>
  <c r="I74" i="3" s="1"/>
  <c r="L74" i="3" s="1"/>
  <c r="H107" i="3"/>
  <c r="I107" i="3" s="1"/>
  <c r="L107" i="3" s="1"/>
  <c r="W84" i="3"/>
  <c r="X84" i="3" s="1"/>
  <c r="AA84" i="3" s="1"/>
  <c r="N84" i="3" s="1"/>
  <c r="R86" i="3"/>
  <c r="E86" i="3"/>
  <c r="C87" i="3"/>
  <c r="D86" i="3"/>
  <c r="G119" i="3"/>
  <c r="D119" i="3"/>
  <c r="E119" i="3"/>
  <c r="R119" i="3"/>
  <c r="C120" i="3"/>
  <c r="S63" i="3"/>
  <c r="T63" i="3"/>
  <c r="S74" i="3"/>
  <c r="T74" i="3"/>
  <c r="V107" i="3"/>
  <c r="T107" i="3"/>
  <c r="S107" i="3"/>
  <c r="R64" i="3"/>
  <c r="C65" i="3"/>
  <c r="E64" i="3"/>
  <c r="D64" i="3"/>
  <c r="T96" i="3"/>
  <c r="S96" i="3"/>
  <c r="R75" i="3"/>
  <c r="C76" i="3"/>
  <c r="E75" i="3"/>
  <c r="D75" i="3"/>
  <c r="R53" i="3"/>
  <c r="E53" i="3"/>
  <c r="D53" i="3"/>
  <c r="E97" i="3"/>
  <c r="R97" i="3"/>
  <c r="D97" i="3"/>
  <c r="S85" i="3"/>
  <c r="T85" i="3"/>
  <c r="W62" i="3"/>
  <c r="X62" i="3" s="1"/>
  <c r="AA62" i="3" s="1"/>
  <c r="N62" i="3" s="1"/>
  <c r="G126" i="3"/>
  <c r="E126" i="3"/>
  <c r="C127" i="3"/>
  <c r="R126" i="3"/>
  <c r="D126" i="3"/>
  <c r="T118" i="3"/>
  <c r="V118" i="3"/>
  <c r="S118" i="3"/>
  <c r="S41" i="3"/>
  <c r="T41" i="3"/>
  <c r="H118" i="3"/>
  <c r="I118" i="3" s="1"/>
  <c r="L118" i="3" s="1"/>
  <c r="S55" i="4" l="1"/>
  <c r="W55" i="4" s="1"/>
  <c r="X55" i="4" s="1"/>
  <c r="AA55" i="4" s="1"/>
  <c r="T55" i="4"/>
  <c r="S44" i="4"/>
  <c r="T44" i="4"/>
  <c r="W54" i="4"/>
  <c r="X54" i="4" s="1"/>
  <c r="AA54" i="4" s="1"/>
  <c r="N54" i="4" s="1"/>
  <c r="W65" i="4"/>
  <c r="X65" i="4" s="1"/>
  <c r="AA65" i="4" s="1"/>
  <c r="N65" i="4" s="1"/>
  <c r="S66" i="4"/>
  <c r="W66" i="4" s="1"/>
  <c r="X66" i="4" s="1"/>
  <c r="AA66" i="4" s="1"/>
  <c r="N66" i="4" s="1"/>
  <c r="T66" i="4"/>
  <c r="N55" i="4"/>
  <c r="R67" i="4"/>
  <c r="D67" i="4"/>
  <c r="H67" i="4" s="1"/>
  <c r="I67" i="4" s="1"/>
  <c r="L67" i="4" s="1"/>
  <c r="C68" i="4"/>
  <c r="E68" i="4" s="1"/>
  <c r="R56" i="4"/>
  <c r="D56" i="4"/>
  <c r="H56" i="4" s="1"/>
  <c r="I56" i="4" s="1"/>
  <c r="L56" i="4" s="1"/>
  <c r="W118" i="3"/>
  <c r="X118" i="3" s="1"/>
  <c r="AA118" i="3" s="1"/>
  <c r="N118" i="3" s="1"/>
  <c r="H53" i="3"/>
  <c r="I53" i="3" s="1"/>
  <c r="L53" i="3" s="1"/>
  <c r="H119" i="3"/>
  <c r="I119" i="3" s="1"/>
  <c r="L119" i="3" s="1"/>
  <c r="W107" i="3"/>
  <c r="X107" i="3" s="1"/>
  <c r="AA107" i="3" s="1"/>
  <c r="N107" i="3" s="1"/>
  <c r="H86" i="3"/>
  <c r="I86" i="3" s="1"/>
  <c r="L86" i="3" s="1"/>
  <c r="W41" i="3"/>
  <c r="X41" i="3" s="1"/>
  <c r="AA41" i="3" s="1"/>
  <c r="N41" i="3" s="1"/>
  <c r="W96" i="3"/>
  <c r="X96" i="3" s="1"/>
  <c r="AA96" i="3" s="1"/>
  <c r="N96" i="3" s="1"/>
  <c r="E138" i="3"/>
  <c r="C139" i="3"/>
  <c r="R138" i="3"/>
  <c r="D138" i="3"/>
  <c r="G109" i="3"/>
  <c r="E109" i="3"/>
  <c r="R109" i="3"/>
  <c r="D109" i="3"/>
  <c r="T119" i="3"/>
  <c r="V119" i="3"/>
  <c r="S119" i="3"/>
  <c r="S86" i="3"/>
  <c r="T86" i="3"/>
  <c r="H108" i="3"/>
  <c r="I108" i="3" s="1"/>
  <c r="L108" i="3" s="1"/>
  <c r="T126" i="3"/>
  <c r="V126" i="3"/>
  <c r="S126" i="3"/>
  <c r="H97" i="3"/>
  <c r="I97" i="3" s="1"/>
  <c r="L97" i="3" s="1"/>
  <c r="R76" i="3"/>
  <c r="E76" i="3"/>
  <c r="C77" i="3"/>
  <c r="D76" i="3"/>
  <c r="R65" i="3"/>
  <c r="D65" i="3"/>
  <c r="E65" i="3"/>
  <c r="W63" i="3"/>
  <c r="X63" i="3" s="1"/>
  <c r="AA63" i="3" s="1"/>
  <c r="N63" i="3" s="1"/>
  <c r="R98" i="3"/>
  <c r="E98" i="3"/>
  <c r="D98" i="3"/>
  <c r="G127" i="3"/>
  <c r="C128" i="3"/>
  <c r="D127" i="3"/>
  <c r="R127" i="3"/>
  <c r="E127" i="3"/>
  <c r="T97" i="3"/>
  <c r="S97" i="3"/>
  <c r="S53" i="3"/>
  <c r="T53" i="3"/>
  <c r="S75" i="3"/>
  <c r="T75" i="3"/>
  <c r="S64" i="3"/>
  <c r="T64" i="3"/>
  <c r="R87" i="3"/>
  <c r="D87" i="3"/>
  <c r="E87" i="3"/>
  <c r="C88" i="3"/>
  <c r="H126" i="3"/>
  <c r="I126" i="3" s="1"/>
  <c r="L126" i="3" s="1"/>
  <c r="W85" i="3"/>
  <c r="X85" i="3" s="1"/>
  <c r="AA85" i="3" s="1"/>
  <c r="N85" i="3" s="1"/>
  <c r="H75" i="3"/>
  <c r="I75" i="3" s="1"/>
  <c r="L75" i="3" s="1"/>
  <c r="H64" i="3"/>
  <c r="I64" i="3" s="1"/>
  <c r="L64" i="3" s="1"/>
  <c r="W74" i="3"/>
  <c r="X74" i="3" s="1"/>
  <c r="AA74" i="3" s="1"/>
  <c r="N74" i="3" s="1"/>
  <c r="G120" i="3"/>
  <c r="D120" i="3"/>
  <c r="R120" i="3"/>
  <c r="E120" i="3"/>
  <c r="C121" i="3"/>
  <c r="W52" i="3"/>
  <c r="X52" i="3" s="1"/>
  <c r="AA52" i="3" s="1"/>
  <c r="N52" i="3" s="1"/>
  <c r="T108" i="3"/>
  <c r="V108" i="3"/>
  <c r="S108" i="3"/>
  <c r="S67" i="4" l="1"/>
  <c r="W67" i="4" s="1"/>
  <c r="X67" i="4" s="1"/>
  <c r="AA67" i="4" s="1"/>
  <c r="N67" i="4" s="1"/>
  <c r="T67" i="4"/>
  <c r="W44" i="4"/>
  <c r="X44" i="4" s="1"/>
  <c r="AA44" i="4" s="1"/>
  <c r="N44" i="4" s="1"/>
  <c r="S56" i="4"/>
  <c r="W56" i="4" s="1"/>
  <c r="X56" i="4" s="1"/>
  <c r="AA56" i="4" s="1"/>
  <c r="N56" i="4" s="1"/>
  <c r="T56" i="4"/>
  <c r="R68" i="4"/>
  <c r="D68" i="4"/>
  <c r="H68" i="4" s="1"/>
  <c r="I68" i="4" s="1"/>
  <c r="L68" i="4" s="1"/>
  <c r="W75" i="3"/>
  <c r="X75" i="3" s="1"/>
  <c r="AA75" i="3" s="1"/>
  <c r="N75" i="3" s="1"/>
  <c r="W119" i="3"/>
  <c r="X119" i="3" s="1"/>
  <c r="AA119" i="3" s="1"/>
  <c r="N119" i="3" s="1"/>
  <c r="W97" i="3"/>
  <c r="X97" i="3" s="1"/>
  <c r="AA97" i="3" s="1"/>
  <c r="N97" i="3" s="1"/>
  <c r="H65" i="3"/>
  <c r="I65" i="3" s="1"/>
  <c r="W86" i="3"/>
  <c r="X86" i="3" s="1"/>
  <c r="AA86" i="3" s="1"/>
  <c r="N86" i="3" s="1"/>
  <c r="H87" i="3"/>
  <c r="I87" i="3" s="1"/>
  <c r="L87" i="3" s="1"/>
  <c r="W108" i="3"/>
  <c r="X108" i="3" s="1"/>
  <c r="AA108" i="3" s="1"/>
  <c r="N108" i="3" s="1"/>
  <c r="W126" i="3"/>
  <c r="X126" i="3" s="1"/>
  <c r="AA126" i="3" s="1"/>
  <c r="N126" i="3" s="1"/>
  <c r="R88" i="3"/>
  <c r="C89" i="3"/>
  <c r="E88" i="3"/>
  <c r="D88" i="3"/>
  <c r="T109" i="3"/>
  <c r="V109" i="3"/>
  <c r="S109" i="3"/>
  <c r="W64" i="3"/>
  <c r="X64" i="3" s="1"/>
  <c r="AA64" i="3" s="1"/>
  <c r="N64" i="3" s="1"/>
  <c r="T98" i="3"/>
  <c r="S98" i="3"/>
  <c r="S76" i="3"/>
  <c r="T76" i="3"/>
  <c r="R139" i="3"/>
  <c r="C140" i="3"/>
  <c r="D139" i="3"/>
  <c r="E139" i="3"/>
  <c r="T120" i="3"/>
  <c r="V120" i="3"/>
  <c r="S120" i="3"/>
  <c r="T127" i="3"/>
  <c r="V127" i="3"/>
  <c r="S127" i="3"/>
  <c r="H98" i="3"/>
  <c r="I98" i="3" s="1"/>
  <c r="L98" i="3" s="1"/>
  <c r="H76" i="3"/>
  <c r="I76" i="3" s="1"/>
  <c r="L76" i="3" s="1"/>
  <c r="G121" i="3"/>
  <c r="E121" i="3"/>
  <c r="R121" i="3"/>
  <c r="C122" i="3"/>
  <c r="D121" i="3"/>
  <c r="G128" i="3"/>
  <c r="E128" i="3"/>
  <c r="C129" i="3"/>
  <c r="R128" i="3"/>
  <c r="D128" i="3"/>
  <c r="T138" i="3"/>
  <c r="S138" i="3"/>
  <c r="W138" i="3" s="1"/>
  <c r="X138" i="3" s="1"/>
  <c r="AA138" i="3" s="1"/>
  <c r="W53" i="3"/>
  <c r="X53" i="3" s="1"/>
  <c r="AA53" i="3" s="1"/>
  <c r="N53" i="3" s="1"/>
  <c r="S65" i="3"/>
  <c r="T65" i="3"/>
  <c r="H120" i="3"/>
  <c r="I120" i="3" s="1"/>
  <c r="L120" i="3" s="1"/>
  <c r="R99" i="3"/>
  <c r="E99" i="3"/>
  <c r="D99" i="3"/>
  <c r="S87" i="3"/>
  <c r="T87" i="3"/>
  <c r="H127" i="3"/>
  <c r="I127" i="3" s="1"/>
  <c r="L127" i="3" s="1"/>
  <c r="R110" i="3"/>
  <c r="G110" i="3"/>
  <c r="E110" i="3"/>
  <c r="D110" i="3"/>
  <c r="R77" i="3"/>
  <c r="E77" i="3"/>
  <c r="D77" i="3"/>
  <c r="H109" i="3"/>
  <c r="I109" i="3" s="1"/>
  <c r="L109" i="3" s="1"/>
  <c r="H138" i="3"/>
  <c r="I138" i="3" s="1"/>
  <c r="L138" i="3" s="1"/>
  <c r="W98" i="3" l="1"/>
  <c r="X98" i="3" s="1"/>
  <c r="AA98" i="3" s="1"/>
  <c r="S68" i="4"/>
  <c r="W68" i="4" s="1"/>
  <c r="X68" i="4" s="1"/>
  <c r="AA68" i="4" s="1"/>
  <c r="T68" i="4"/>
  <c r="N68" i="4"/>
  <c r="N2" i="4" s="1"/>
  <c r="L65" i="3"/>
  <c r="H110" i="3"/>
  <c r="I110" i="3" s="1"/>
  <c r="L110" i="3" s="1"/>
  <c r="H99" i="3"/>
  <c r="I99" i="3" s="1"/>
  <c r="L99" i="3" s="1"/>
  <c r="W65" i="3"/>
  <c r="X65" i="3" s="1"/>
  <c r="AA65" i="3" s="1"/>
  <c r="W120" i="3"/>
  <c r="X120" i="3" s="1"/>
  <c r="AA120" i="3" s="1"/>
  <c r="N120" i="3" s="1"/>
  <c r="W109" i="3"/>
  <c r="X109" i="3" s="1"/>
  <c r="AA109" i="3" s="1"/>
  <c r="N109" i="3" s="1"/>
  <c r="H88" i="3"/>
  <c r="I88" i="3" s="1"/>
  <c r="L88" i="3" s="1"/>
  <c r="N138" i="3"/>
  <c r="H128" i="3"/>
  <c r="I128" i="3" s="1"/>
  <c r="L128" i="3" s="1"/>
  <c r="W127" i="3"/>
  <c r="X127" i="3" s="1"/>
  <c r="AA127" i="3" s="1"/>
  <c r="N127" i="3" s="1"/>
  <c r="N98" i="3"/>
  <c r="W76" i="3"/>
  <c r="X76" i="3" s="1"/>
  <c r="AA76" i="3" s="1"/>
  <c r="N76" i="3" s="1"/>
  <c r="W87" i="3"/>
  <c r="X87" i="3" s="1"/>
  <c r="AA87" i="3" s="1"/>
  <c r="N87" i="3" s="1"/>
  <c r="H121" i="3"/>
  <c r="I121" i="3" s="1"/>
  <c r="L121" i="3" s="1"/>
  <c r="G129" i="3"/>
  <c r="R129" i="3"/>
  <c r="D129" i="3"/>
  <c r="E129" i="3"/>
  <c r="C130" i="3"/>
  <c r="G122" i="3"/>
  <c r="E122" i="3"/>
  <c r="D122" i="3"/>
  <c r="R122" i="3"/>
  <c r="C123" i="3"/>
  <c r="S77" i="3"/>
  <c r="T77" i="3"/>
  <c r="T110" i="3"/>
  <c r="V110" i="3"/>
  <c r="S110" i="3"/>
  <c r="R111" i="3"/>
  <c r="G111" i="3"/>
  <c r="E111" i="3"/>
  <c r="D111" i="3"/>
  <c r="H139" i="3"/>
  <c r="I139" i="3" s="1"/>
  <c r="L139" i="3" s="1"/>
  <c r="H77" i="3"/>
  <c r="T121" i="3"/>
  <c r="V121" i="3"/>
  <c r="S121" i="3"/>
  <c r="R140" i="3"/>
  <c r="E140" i="3"/>
  <c r="C141" i="3"/>
  <c r="D140" i="3"/>
  <c r="R89" i="3"/>
  <c r="E89" i="3"/>
  <c r="D89" i="3"/>
  <c r="T128" i="3"/>
  <c r="V128" i="3"/>
  <c r="S128" i="3"/>
  <c r="T99" i="3"/>
  <c r="S99" i="3"/>
  <c r="W99" i="3" s="1"/>
  <c r="X99" i="3" s="1"/>
  <c r="AA99" i="3" s="1"/>
  <c r="N99" i="3" s="1"/>
  <c r="T139" i="3"/>
  <c r="S139" i="3"/>
  <c r="R100" i="3"/>
  <c r="E100" i="3"/>
  <c r="D100" i="3"/>
  <c r="S88" i="3"/>
  <c r="T88" i="3"/>
  <c r="W77" i="3" l="1"/>
  <c r="X77" i="3" s="1"/>
  <c r="AA77" i="3" s="1"/>
  <c r="N65" i="3"/>
  <c r="W128" i="3"/>
  <c r="X128" i="3" s="1"/>
  <c r="AA128" i="3" s="1"/>
  <c r="N128" i="3" s="1"/>
  <c r="W121" i="3"/>
  <c r="X121" i="3" s="1"/>
  <c r="AA121" i="3" s="1"/>
  <c r="N121" i="3" s="1"/>
  <c r="W139" i="3"/>
  <c r="X139" i="3" s="1"/>
  <c r="AA139" i="3" s="1"/>
  <c r="N139" i="3" s="1"/>
  <c r="H140" i="3"/>
  <c r="I140" i="3" s="1"/>
  <c r="L140" i="3" s="1"/>
  <c r="H89" i="3"/>
  <c r="I89" i="3" s="1"/>
  <c r="L89" i="3" s="1"/>
  <c r="W110" i="3"/>
  <c r="X110" i="3" s="1"/>
  <c r="AA110" i="3" s="1"/>
  <c r="N110" i="3" s="1"/>
  <c r="H129" i="3"/>
  <c r="I129" i="3" s="1"/>
  <c r="L129" i="3" s="1"/>
  <c r="R112" i="3"/>
  <c r="G112" i="3"/>
  <c r="E112" i="3"/>
  <c r="D112" i="3"/>
  <c r="R141" i="3"/>
  <c r="D141" i="3"/>
  <c r="C142" i="3"/>
  <c r="E141" i="3"/>
  <c r="V111" i="3"/>
  <c r="T111" i="3"/>
  <c r="S111" i="3"/>
  <c r="T122" i="3"/>
  <c r="V122" i="3"/>
  <c r="S122" i="3"/>
  <c r="G130" i="3"/>
  <c r="C131" i="3"/>
  <c r="E130" i="3"/>
  <c r="D130" i="3"/>
  <c r="R130" i="3"/>
  <c r="T100" i="3"/>
  <c r="S100" i="3"/>
  <c r="I77" i="3"/>
  <c r="L77" i="3" s="1"/>
  <c r="N77" i="3" s="1"/>
  <c r="G123" i="3"/>
  <c r="E123" i="3"/>
  <c r="C124" i="3"/>
  <c r="R123" i="3"/>
  <c r="D123" i="3"/>
  <c r="T129" i="3"/>
  <c r="V129" i="3"/>
  <c r="S129" i="3"/>
  <c r="H100" i="3"/>
  <c r="I100" i="3" s="1"/>
  <c r="L100" i="3" s="1"/>
  <c r="H111" i="3"/>
  <c r="I111" i="3" s="1"/>
  <c r="L111" i="3" s="1"/>
  <c r="H122" i="3"/>
  <c r="I122" i="3" s="1"/>
  <c r="L122" i="3" s="1"/>
  <c r="E101" i="3"/>
  <c r="R101" i="3"/>
  <c r="D101" i="3"/>
  <c r="W88" i="3"/>
  <c r="X88" i="3" s="1"/>
  <c r="AA88" i="3" s="1"/>
  <c r="N88" i="3" s="1"/>
  <c r="S89" i="3"/>
  <c r="T89" i="3"/>
  <c r="T140" i="3"/>
  <c r="S140" i="3"/>
  <c r="W140" i="3" s="1"/>
  <c r="X140" i="3" s="1"/>
  <c r="AA140" i="3" s="1"/>
  <c r="W129" i="3" l="1"/>
  <c r="X129" i="3" s="1"/>
  <c r="AA129" i="3" s="1"/>
  <c r="N129" i="3" s="1"/>
  <c r="H123" i="3"/>
  <c r="I123" i="3" s="1"/>
  <c r="L123" i="3" s="1"/>
  <c r="N140" i="3"/>
  <c r="W122" i="3"/>
  <c r="X122" i="3" s="1"/>
  <c r="AA122" i="3" s="1"/>
  <c r="N122" i="3" s="1"/>
  <c r="W111" i="3"/>
  <c r="X111" i="3" s="1"/>
  <c r="AA111" i="3" s="1"/>
  <c r="N111" i="3" s="1"/>
  <c r="W89" i="3"/>
  <c r="X89" i="3" s="1"/>
  <c r="AA89" i="3" s="1"/>
  <c r="N89" i="3" s="1"/>
  <c r="W100" i="3"/>
  <c r="X100" i="3" s="1"/>
  <c r="AA100" i="3" s="1"/>
  <c r="N100" i="3" s="1"/>
  <c r="E142" i="3"/>
  <c r="C143" i="3"/>
  <c r="R142" i="3"/>
  <c r="D142" i="3"/>
  <c r="H101" i="3"/>
  <c r="I101" i="3" s="1"/>
  <c r="L101" i="3" s="1"/>
  <c r="T123" i="3"/>
  <c r="V123" i="3"/>
  <c r="S123" i="3"/>
  <c r="G131" i="3"/>
  <c r="C132" i="3"/>
  <c r="D131" i="3"/>
  <c r="E131" i="3"/>
  <c r="R131" i="3"/>
  <c r="H141" i="3"/>
  <c r="I141" i="3" s="1"/>
  <c r="L141" i="3" s="1"/>
  <c r="G113" i="3"/>
  <c r="E113" i="3"/>
  <c r="R113" i="3"/>
  <c r="D113" i="3"/>
  <c r="G124" i="3"/>
  <c r="E124" i="3"/>
  <c r="R124" i="3"/>
  <c r="D124" i="3"/>
  <c r="C125" i="3"/>
  <c r="T130" i="3"/>
  <c r="V130" i="3"/>
  <c r="S130" i="3"/>
  <c r="T141" i="3"/>
  <c r="S141" i="3"/>
  <c r="T112" i="3"/>
  <c r="V112" i="3"/>
  <c r="S112" i="3"/>
  <c r="T101" i="3"/>
  <c r="S101" i="3"/>
  <c r="H130" i="3"/>
  <c r="I130" i="3" s="1"/>
  <c r="L130" i="3" s="1"/>
  <c r="H112" i="3"/>
  <c r="I112" i="3" s="1"/>
  <c r="L112" i="3" s="1"/>
  <c r="W141" i="3" l="1"/>
  <c r="X141" i="3" s="1"/>
  <c r="AA141" i="3" s="1"/>
  <c r="N141" i="3" s="1"/>
  <c r="W130" i="3"/>
  <c r="X130" i="3" s="1"/>
  <c r="AA130" i="3" s="1"/>
  <c r="N130" i="3" s="1"/>
  <c r="W123" i="3"/>
  <c r="X123" i="3" s="1"/>
  <c r="AA123" i="3" s="1"/>
  <c r="N123" i="3" s="1"/>
  <c r="W101" i="3"/>
  <c r="X101" i="3" s="1"/>
  <c r="AA101" i="3" s="1"/>
  <c r="N101" i="3" s="1"/>
  <c r="W112" i="3"/>
  <c r="X112" i="3" s="1"/>
  <c r="AA112" i="3" s="1"/>
  <c r="N112" i="3" s="1"/>
  <c r="H131" i="3"/>
  <c r="I131" i="3" s="1"/>
  <c r="L131" i="3" s="1"/>
  <c r="H142" i="3"/>
  <c r="I142" i="3" s="1"/>
  <c r="L142" i="3" s="1"/>
  <c r="H124" i="3"/>
  <c r="I124" i="3" s="1"/>
  <c r="L124" i="3" s="1"/>
  <c r="R132" i="3"/>
  <c r="E132" i="3"/>
  <c r="C133" i="3"/>
  <c r="D132" i="3"/>
  <c r="T142" i="3"/>
  <c r="S142" i="3"/>
  <c r="G125" i="3"/>
  <c r="R125" i="3"/>
  <c r="E125" i="3"/>
  <c r="D125" i="3"/>
  <c r="H113" i="3"/>
  <c r="I113" i="3" s="1"/>
  <c r="L113" i="3" s="1"/>
  <c r="T124" i="3"/>
  <c r="V124" i="3"/>
  <c r="S124" i="3"/>
  <c r="T113" i="3"/>
  <c r="V113" i="3"/>
  <c r="S113" i="3"/>
  <c r="T131" i="3"/>
  <c r="V131" i="3"/>
  <c r="S131" i="3"/>
  <c r="R143" i="3"/>
  <c r="D143" i="3"/>
  <c r="E143" i="3"/>
  <c r="W142" i="3" l="1"/>
  <c r="X142" i="3" s="1"/>
  <c r="AA142" i="3" s="1"/>
  <c r="N142" i="3" s="1"/>
  <c r="W113" i="3"/>
  <c r="X113" i="3" s="1"/>
  <c r="AA113" i="3" s="1"/>
  <c r="N113" i="3" s="1"/>
  <c r="W124" i="3"/>
  <c r="X124" i="3" s="1"/>
  <c r="AA124" i="3" s="1"/>
  <c r="N124" i="3" s="1"/>
  <c r="H125" i="3"/>
  <c r="I125" i="3" s="1"/>
  <c r="L125" i="3" s="1"/>
  <c r="W131" i="3"/>
  <c r="X131" i="3" s="1"/>
  <c r="AA131" i="3" s="1"/>
  <c r="N131" i="3" s="1"/>
  <c r="H143" i="3"/>
  <c r="I143" i="3" s="1"/>
  <c r="L143" i="3" s="1"/>
  <c r="T143" i="3"/>
  <c r="S143" i="3"/>
  <c r="T125" i="3"/>
  <c r="V125" i="3"/>
  <c r="S125" i="3"/>
  <c r="T132" i="3"/>
  <c r="S132" i="3"/>
  <c r="D133" i="3"/>
  <c r="E133" i="3"/>
  <c r="R133" i="3"/>
  <c r="C134" i="3"/>
  <c r="H132" i="3"/>
  <c r="I132" i="3" s="1"/>
  <c r="L132" i="3" s="1"/>
  <c r="W143" i="3" l="1"/>
  <c r="X143" i="3" s="1"/>
  <c r="AA143" i="3"/>
  <c r="N143" i="3" s="1"/>
  <c r="W132" i="3"/>
  <c r="X132" i="3" s="1"/>
  <c r="AA132" i="3" s="1"/>
  <c r="N132" i="3" s="1"/>
  <c r="W125" i="3"/>
  <c r="X125" i="3" s="1"/>
  <c r="AA125" i="3" s="1"/>
  <c r="N125" i="3" s="1"/>
  <c r="D134" i="3"/>
  <c r="E134" i="3"/>
  <c r="R134" i="3"/>
  <c r="C135" i="3"/>
  <c r="H133" i="3"/>
  <c r="I133" i="3" s="1"/>
  <c r="L133" i="3" s="1"/>
  <c r="T133" i="3"/>
  <c r="S133" i="3"/>
  <c r="W133" i="3" l="1"/>
  <c r="X133" i="3" s="1"/>
  <c r="AA133" i="3" s="1"/>
  <c r="N133" i="3" s="1"/>
  <c r="T134" i="3"/>
  <c r="S134" i="3"/>
  <c r="W134" i="3" s="1"/>
  <c r="X134" i="3" s="1"/>
  <c r="AA134" i="3" s="1"/>
  <c r="H134" i="3"/>
  <c r="I134" i="3" s="1"/>
  <c r="L134" i="3" s="1"/>
  <c r="D135" i="3"/>
  <c r="E135" i="3"/>
  <c r="R135" i="3"/>
  <c r="C136" i="3"/>
  <c r="E136" i="3" l="1"/>
  <c r="D136" i="3"/>
  <c r="R136" i="3"/>
  <c r="C137" i="3"/>
  <c r="T135" i="3"/>
  <c r="S135" i="3"/>
  <c r="N134" i="3"/>
  <c r="H135" i="3"/>
  <c r="I135" i="3" s="1"/>
  <c r="L135" i="3" s="1"/>
  <c r="W135" i="3" l="1"/>
  <c r="X135" i="3" s="1"/>
  <c r="H136" i="3"/>
  <c r="I136" i="3" s="1"/>
  <c r="L136" i="3" s="1"/>
  <c r="E137" i="3"/>
  <c r="D137" i="3"/>
  <c r="R137" i="3"/>
  <c r="T136" i="3"/>
  <c r="S136" i="3"/>
  <c r="AA135" i="3" l="1"/>
  <c r="N135" i="3" s="1"/>
  <c r="H137" i="3"/>
  <c r="I137" i="3" s="1"/>
  <c r="L137" i="3" s="1"/>
  <c r="W136" i="3"/>
  <c r="X136" i="3" s="1"/>
  <c r="AA136" i="3" s="1"/>
  <c r="N136" i="3" s="1"/>
  <c r="T137" i="3"/>
  <c r="S137" i="3"/>
  <c r="W137" i="3" l="1"/>
  <c r="X137" i="3" s="1"/>
  <c r="AA137" i="3" s="1"/>
  <c r="N137" i="3" s="1"/>
  <c r="N2" i="3" s="1"/>
  <c r="O6" i="3" s="1"/>
  <c r="O11" i="3" l="1"/>
</calcChain>
</file>

<file path=xl/sharedStrings.xml><?xml version="1.0" encoding="utf-8"?>
<sst xmlns="http://schemas.openxmlformats.org/spreadsheetml/2006/main" count="68" uniqueCount="29">
  <si>
    <t>MMM-YY</t>
  </si>
  <si>
    <t>BASIC</t>
  </si>
  <si>
    <t>DA</t>
  </si>
  <si>
    <t>HRA</t>
  </si>
  <si>
    <t>MA</t>
  </si>
  <si>
    <t>IR</t>
  </si>
  <si>
    <t>GROSS</t>
  </si>
  <si>
    <t>PTAX</t>
  </si>
  <si>
    <t>PF</t>
  </si>
  <si>
    <t>I.TAX</t>
  </si>
  <si>
    <t>NET PAY</t>
  </si>
  <si>
    <t>I. TAX</t>
  </si>
  <si>
    <t>Arrear</t>
  </si>
  <si>
    <t>DRAWN</t>
  </si>
  <si>
    <t>DUE</t>
  </si>
  <si>
    <t>DA RATE</t>
  </si>
  <si>
    <t>DIFFERENCE</t>
  </si>
  <si>
    <t>BASIC PAY</t>
  </si>
  <si>
    <t>GRADE PAY</t>
  </si>
  <si>
    <t>DA%</t>
  </si>
  <si>
    <t>PAYABLE</t>
  </si>
  <si>
    <t>PAYABLE @</t>
  </si>
  <si>
    <t>P. TAX</t>
  </si>
  <si>
    <t>Cell</t>
  </si>
  <si>
    <t>highlighted</t>
  </si>
  <si>
    <t>in yellow</t>
  </si>
  <si>
    <t>and</t>
  </si>
  <si>
    <t>under drawn</t>
  </si>
  <si>
    <t>is editable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</si>
</sst>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sz val="10"/>
      <color rgb="FF0070C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rgb="FFFFC000"/>
      <name val="Arial"/>
      <family val="2"/>
    </font>
    <font>
      <sz val="10"/>
      <color rgb="FF00B050"/>
      <name val="Arial"/>
      <family val="2"/>
    </font>
    <font>
      <sz val="10"/>
      <color theme="8"/>
      <name val="Arial"/>
      <family val="2"/>
    </font>
    <font>
      <sz val="10"/>
      <color rgb="FFFF00FF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9" fontId="0" fillId="0" borderId="0" xfId="1" applyFont="1"/>
    <xf numFmtId="0" fontId="3" fillId="3" borderId="1" xfId="2" applyFont="1" applyFill="1" applyBorder="1" applyAlignment="1">
      <alignment horizontal="center" vertical="center"/>
    </xf>
    <xf numFmtId="0" fontId="5" fillId="0" borderId="0" xfId="2"/>
    <xf numFmtId="0" fontId="4" fillId="0" borderId="1" xfId="2" applyFont="1" applyBorder="1" applyAlignment="1">
      <alignment horizontal="center"/>
    </xf>
    <xf numFmtId="3" fontId="3" fillId="4" borderId="1" xfId="2" applyNumberFormat="1" applyFont="1" applyFill="1" applyBorder="1" applyAlignment="1">
      <alignment horizontal="center" vertical="center"/>
    </xf>
    <xf numFmtId="0" fontId="5" fillId="0" borderId="0" xfId="2" applyAlignment="1">
      <alignment horizontal="center"/>
    </xf>
    <xf numFmtId="164" fontId="5" fillId="0" borderId="0" xfId="2" applyNumberFormat="1" applyAlignment="1">
      <alignment horizontal="left"/>
    </xf>
    <xf numFmtId="3" fontId="5" fillId="0" borderId="0" xfId="2" applyNumberFormat="1"/>
    <xf numFmtId="3" fontId="5" fillId="0" borderId="0" xfId="2" applyNumberFormat="1" applyAlignment="1">
      <alignment vertical="center"/>
    </xf>
    <xf numFmtId="3" fontId="5" fillId="0" borderId="0" xfId="2" applyNumberFormat="1" applyAlignment="1">
      <alignment horizontal="right" vertical="center"/>
    </xf>
    <xf numFmtId="3" fontId="5" fillId="0" borderId="0" xfId="2" applyNumberFormat="1" applyAlignment="1">
      <alignment horizontal="center"/>
    </xf>
    <xf numFmtId="3" fontId="6" fillId="0" borderId="0" xfId="2" applyNumberFormat="1" applyFont="1" applyAlignment="1">
      <alignment vertical="center"/>
    </xf>
    <xf numFmtId="3" fontId="7" fillId="0" borderId="0" xfId="2" applyNumberFormat="1" applyFont="1"/>
    <xf numFmtId="3" fontId="7" fillId="0" borderId="0" xfId="2" applyNumberFormat="1" applyFont="1" applyAlignment="1">
      <alignment vertical="center"/>
    </xf>
    <xf numFmtId="3" fontId="7" fillId="0" borderId="0" xfId="2" applyNumberFormat="1" applyFont="1" applyAlignment="1">
      <alignment horizontal="right" vertical="center"/>
    </xf>
    <xf numFmtId="3" fontId="8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right" vertical="center"/>
    </xf>
    <xf numFmtId="3" fontId="9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right" vertical="center"/>
    </xf>
    <xf numFmtId="3" fontId="10" fillId="0" borderId="0" xfId="2" applyNumberFormat="1" applyFont="1" applyAlignment="1">
      <alignment vertical="center"/>
    </xf>
    <xf numFmtId="3" fontId="10" fillId="0" borderId="0" xfId="2" applyNumberFormat="1" applyFont="1"/>
    <xf numFmtId="3" fontId="10" fillId="0" borderId="0" xfId="2" applyNumberFormat="1" applyFont="1" applyAlignment="1">
      <alignment horizontal="center"/>
    </xf>
    <xf numFmtId="164" fontId="8" fillId="0" borderId="0" xfId="2" applyNumberFormat="1" applyFont="1" applyAlignment="1">
      <alignment horizontal="left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Alignment="1">
      <alignment vertical="center"/>
    </xf>
    <xf numFmtId="3" fontId="8" fillId="0" borderId="0" xfId="2" applyNumberFormat="1" applyFont="1"/>
    <xf numFmtId="0" fontId="8" fillId="0" borderId="0" xfId="2" applyFont="1"/>
    <xf numFmtId="164" fontId="11" fillId="0" borderId="0" xfId="2" applyNumberFormat="1" applyFont="1" applyAlignment="1">
      <alignment horizontal="left"/>
    </xf>
    <xf numFmtId="3" fontId="11" fillId="0" borderId="0" xfId="2" applyNumberFormat="1" applyFont="1" applyAlignment="1">
      <alignment horizontal="right" vertical="center"/>
    </xf>
    <xf numFmtId="3" fontId="11" fillId="0" borderId="0" xfId="2" applyNumberFormat="1" applyFont="1" applyAlignment="1">
      <alignment vertical="center"/>
    </xf>
    <xf numFmtId="3" fontId="11" fillId="0" borderId="0" xfId="2" applyNumberFormat="1" applyFont="1"/>
    <xf numFmtId="3" fontId="11" fillId="0" borderId="0" xfId="2" applyNumberFormat="1" applyFont="1" applyAlignment="1">
      <alignment horizontal="center"/>
    </xf>
    <xf numFmtId="0" fontId="11" fillId="0" borderId="0" xfId="2" applyFont="1"/>
    <xf numFmtId="3" fontId="1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left"/>
    </xf>
    <xf numFmtId="3" fontId="13" fillId="0" borderId="0" xfId="2" applyNumberFormat="1" applyFont="1" applyAlignment="1">
      <alignment horizontal="right" vertical="center"/>
    </xf>
    <xf numFmtId="164" fontId="14" fillId="0" borderId="0" xfId="2" applyNumberFormat="1" applyFont="1" applyAlignment="1">
      <alignment horizontal="left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vertical="center"/>
    </xf>
    <xf numFmtId="3" fontId="14" fillId="0" borderId="0" xfId="2" applyNumberFormat="1" applyFont="1" applyAlignment="1">
      <alignment horizontal="center"/>
    </xf>
    <xf numFmtId="164" fontId="15" fillId="0" borderId="0" xfId="2" applyNumberFormat="1" applyFont="1" applyAlignment="1">
      <alignment horizontal="left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vertical="center"/>
    </xf>
    <xf numFmtId="3" fontId="15" fillId="0" borderId="0" xfId="2" applyNumberFormat="1" applyFont="1"/>
    <xf numFmtId="3" fontId="15" fillId="0" borderId="0" xfId="2" applyNumberFormat="1" applyFont="1" applyAlignment="1">
      <alignment horizontal="center"/>
    </xf>
    <xf numFmtId="0" fontId="15" fillId="0" borderId="0" xfId="2" applyFont="1"/>
    <xf numFmtId="0" fontId="10" fillId="0" borderId="0" xfId="2" applyFont="1"/>
    <xf numFmtId="3" fontId="16" fillId="0" borderId="0" xfId="2" applyNumberFormat="1" applyFont="1" applyAlignment="1">
      <alignment vertical="center"/>
    </xf>
    <xf numFmtId="9" fontId="8" fillId="0" borderId="0" xfId="1" applyFont="1"/>
    <xf numFmtId="3" fontId="2" fillId="5" borderId="0" xfId="2" applyNumberFormat="1" applyFont="1" applyFill="1" applyAlignment="1">
      <alignment horizontal="center"/>
    </xf>
    <xf numFmtId="3" fontId="2" fillId="5" borderId="3" xfId="2" applyNumberFormat="1" applyFont="1" applyFill="1" applyBorder="1" applyAlignment="1">
      <alignment horizontal="center"/>
    </xf>
    <xf numFmtId="3" fontId="4" fillId="3" borderId="2" xfId="2" applyNumberFormat="1" applyFont="1" applyFill="1" applyBorder="1" applyAlignment="1">
      <alignment horizontal="center"/>
    </xf>
    <xf numFmtId="3" fontId="4" fillId="3" borderId="0" xfId="2" applyNumberFormat="1" applyFont="1" applyFill="1" applyAlignment="1" applyProtection="1">
      <alignment horizontal="center"/>
      <protection locked="0"/>
    </xf>
    <xf numFmtId="3" fontId="7" fillId="0" borderId="0" xfId="2" applyNumberFormat="1" applyFont="1" applyProtection="1">
      <protection locked="0"/>
    </xf>
    <xf numFmtId="3" fontId="9" fillId="0" borderId="0" xfId="2" applyNumberFormat="1" applyFont="1" applyAlignment="1" applyProtection="1">
      <alignment horizontal="right" vertical="center"/>
      <protection locked="0"/>
    </xf>
    <xf numFmtId="3" fontId="7" fillId="0" borderId="0" xfId="2" applyNumberFormat="1" applyFont="1" applyAlignment="1" applyProtection="1">
      <alignment horizontal="right" vertical="center"/>
      <protection locked="0"/>
    </xf>
    <xf numFmtId="3" fontId="5" fillId="0" borderId="0" xfId="2" applyNumberFormat="1" applyAlignment="1" applyProtection="1">
      <alignment horizontal="right" vertical="center"/>
      <protection locked="0"/>
    </xf>
    <xf numFmtId="3" fontId="8" fillId="0" borderId="0" xfId="2" applyNumberFormat="1" applyFont="1" applyAlignment="1" applyProtection="1">
      <alignment horizontal="right" vertical="center"/>
      <protection locked="0"/>
    </xf>
    <xf numFmtId="3" fontId="11" fillId="0" borderId="0" xfId="2" applyNumberFormat="1" applyFont="1" applyAlignment="1" applyProtection="1">
      <alignment horizontal="right" vertical="center"/>
      <protection locked="0"/>
    </xf>
    <xf numFmtId="3" fontId="8" fillId="0" borderId="0" xfId="2" applyNumberFormat="1" applyFont="1" applyAlignment="1" applyProtection="1">
      <alignment horizontal="center"/>
      <protection locked="0"/>
    </xf>
    <xf numFmtId="9" fontId="3" fillId="3" borderId="1" xfId="1" applyFont="1" applyFill="1" applyBorder="1" applyAlignment="1" applyProtection="1">
      <alignment horizontal="center" vertical="center"/>
      <protection locked="0"/>
    </xf>
    <xf numFmtId="0" fontId="3" fillId="6" borderId="4" xfId="2" applyFont="1" applyFill="1" applyBorder="1" applyAlignment="1">
      <alignment horizontal="center"/>
    </xf>
    <xf numFmtId="0" fontId="3" fillId="6" borderId="5" xfId="2" applyFont="1" applyFill="1" applyBorder="1" applyAlignment="1">
      <alignment horizontal="center"/>
    </xf>
    <xf numFmtId="3" fontId="4" fillId="6" borderId="1" xfId="2" applyNumberFormat="1" applyFont="1" applyFill="1" applyBorder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/>
    </xf>
    <xf numFmtId="0" fontId="5" fillId="0" borderId="4" xfId="2" applyBorder="1"/>
    <xf numFmtId="0" fontId="5" fillId="0" borderId="5" xfId="2" applyBorder="1"/>
    <xf numFmtId="0" fontId="5" fillId="3" borderId="5" xfId="2" applyFill="1" applyBorder="1"/>
    <xf numFmtId="0" fontId="5" fillId="0" borderId="6" xfId="2" applyBorder="1"/>
  </cellXfs>
  <cellStyles count="3">
    <cellStyle name="Normal" xfId="0" builtinId="0"/>
    <cellStyle name="Normal 2" xfId="2" xr:uid="{A5D60827-6E1F-4E05-8448-8E1CC5A69BB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B1F98-066F-4413-987B-10D0D10DBD01}">
  <dimension ref="A1:AA143"/>
  <sheetViews>
    <sheetView tabSelected="1" workbookViewId="0">
      <pane ySplit="2" topLeftCell="A3" activePane="bottomLeft" state="frozen"/>
      <selection pane="bottomLeft" activeCell="M2" sqref="M2"/>
    </sheetView>
  </sheetViews>
  <sheetFormatPr defaultRowHeight="13.2" x14ac:dyDescent="0.25"/>
  <cols>
    <col min="1" max="1" width="8.44140625" style="3" customWidth="1"/>
    <col min="2" max="2" width="5.6640625" style="3" bestFit="1" customWidth="1"/>
    <col min="3" max="3" width="8.109375" style="3" customWidth="1"/>
    <col min="4" max="4" width="7.21875" style="3" bestFit="1" customWidth="1"/>
    <col min="5" max="5" width="5.5546875" style="3" customWidth="1"/>
    <col min="6" max="6" width="4.5546875" style="3" customWidth="1"/>
    <col min="7" max="7" width="5.5546875" style="3" customWidth="1"/>
    <col min="8" max="8" width="8.109375" style="3" customWidth="1"/>
    <col min="9" max="9" width="6.44140625" style="3" customWidth="1"/>
    <col min="10" max="10" width="3.33203125" style="3" bestFit="1" customWidth="1"/>
    <col min="11" max="11" width="5.5546875" style="8" bestFit="1" customWidth="1"/>
    <col min="12" max="12" width="8.88671875" style="6" customWidth="1"/>
    <col min="13" max="13" width="11.44140625" style="6" customWidth="1"/>
    <col min="14" max="14" width="10.44140625" style="6" customWidth="1"/>
    <col min="15" max="15" width="11.6640625" style="3" customWidth="1"/>
    <col min="16" max="16" width="8.88671875" style="3"/>
    <col min="17" max="17" width="5.6640625" style="3" bestFit="1" customWidth="1"/>
    <col min="18" max="18" width="7.88671875" style="3" customWidth="1"/>
    <col min="19" max="19" width="7.33203125" style="3" customWidth="1"/>
    <col min="20" max="20" width="6.88671875" style="3" customWidth="1"/>
    <col min="21" max="21" width="5.6640625" style="3" customWidth="1"/>
    <col min="22" max="22" width="5.5546875" style="3" customWidth="1"/>
    <col min="23" max="23" width="8.21875" style="3" customWidth="1"/>
    <col min="24" max="24" width="6.109375" style="3" customWidth="1"/>
    <col min="25" max="25" width="3.33203125" style="3" bestFit="1" customWidth="1"/>
    <col min="26" max="26" width="6.109375" style="3" bestFit="1" customWidth="1"/>
    <col min="27" max="16384" width="8.88671875" style="3"/>
  </cols>
  <sheetData>
    <row r="1" spans="1:27" x14ac:dyDescent="0.25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2" t="s">
        <v>17</v>
      </c>
      <c r="N1" s="5" t="s">
        <v>20</v>
      </c>
      <c r="O1" s="2" t="s">
        <v>18</v>
      </c>
      <c r="P1" s="66" t="s">
        <v>14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s="6" customFormat="1" x14ac:dyDescent="0.25">
      <c r="A2" s="4" t="s">
        <v>0</v>
      </c>
      <c r="B2" s="4" t="s">
        <v>19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4"/>
      <c r="N2" s="51">
        <f>SUM(N3:N143)</f>
        <v>0</v>
      </c>
      <c r="O2" s="54">
        <v>4800</v>
      </c>
      <c r="P2" s="4" t="s">
        <v>0</v>
      </c>
      <c r="Q2" s="4" t="s">
        <v>19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5</v>
      </c>
      <c r="W2" s="4" t="s">
        <v>6</v>
      </c>
      <c r="X2" s="4" t="s">
        <v>7</v>
      </c>
      <c r="Y2" s="4" t="s">
        <v>8</v>
      </c>
      <c r="Z2" s="4" t="s">
        <v>11</v>
      </c>
      <c r="AA2" s="4" t="s">
        <v>10</v>
      </c>
    </row>
    <row r="3" spans="1:27" x14ac:dyDescent="0.25">
      <c r="A3" s="7">
        <v>39539</v>
      </c>
      <c r="B3" s="1">
        <v>0.02</v>
      </c>
      <c r="C3" s="55">
        <f>M2</f>
        <v>0</v>
      </c>
      <c r="D3" s="14">
        <f>ROUND(C3*0.02,0)</f>
        <v>0</v>
      </c>
      <c r="E3" s="14">
        <f>M3*0.15</f>
        <v>900</v>
      </c>
      <c r="F3" s="14">
        <f>100</f>
        <v>100</v>
      </c>
      <c r="G3" s="14"/>
      <c r="H3" s="14">
        <f t="shared" ref="H3:H34" si="0">SUM(C3:F3)</f>
        <v>1000</v>
      </c>
      <c r="I3" s="15">
        <f t="shared" ref="I3:I34" si="1">IF(H3&gt;40000,200,IF(H3&gt;25000,150,IF(H3&gt;15000,130,IF(H3&gt;9000,110,IF(H3&gt;8000,90,IF(H3&gt;7000,50,IF(H3&gt;6000,45,IF(H3&gt;5000,40,0))))))))</f>
        <v>0</v>
      </c>
      <c r="J3" s="14"/>
      <c r="L3" s="16">
        <f t="shared" ref="L3:L34" si="2">(H3-(I3+J3+K3))</f>
        <v>1000</v>
      </c>
      <c r="M3" s="61">
        <v>6000</v>
      </c>
      <c r="N3" s="11">
        <f t="shared" ref="N3:N34" si="3">AA3-L3</f>
        <v>0</v>
      </c>
      <c r="P3" s="7">
        <v>39539</v>
      </c>
      <c r="Q3" s="1">
        <v>0.12</v>
      </c>
      <c r="R3" s="13">
        <f>C3</f>
        <v>0</v>
      </c>
      <c r="S3" s="13">
        <f t="shared" ref="S3:S34" si="4">ROUND(R3*Q3,0)</f>
        <v>0</v>
      </c>
      <c r="T3" s="14">
        <f>E3</f>
        <v>900</v>
      </c>
      <c r="U3" s="14">
        <f>100</f>
        <v>100</v>
      </c>
      <c r="V3" s="14"/>
      <c r="W3" s="14">
        <f t="shared" ref="W3:W34" si="5">SUM(R3:U3)</f>
        <v>1000</v>
      </c>
      <c r="X3" s="15">
        <f t="shared" ref="X3:X34" si="6">IF(W3&gt;40000,200,IF(W3&gt;25000,150,IF(W3&gt;15000,130,IF(W3&gt;9000,110,IF(W3&gt;8000,90,IF(W3&gt;7000,50,IF(W3&gt;6000,45,IF(W3&gt;5000,40,0))))))))</f>
        <v>0</v>
      </c>
      <c r="Y3" s="14"/>
      <c r="Z3" s="8"/>
      <c r="AA3" s="17">
        <f t="shared" ref="AA3:AA34" si="7">(W3-SUM(X3:Z3))</f>
        <v>1000</v>
      </c>
    </row>
    <row r="4" spans="1:27" x14ac:dyDescent="0.25">
      <c r="A4" s="7">
        <v>39569</v>
      </c>
      <c r="B4" s="1">
        <v>0.02</v>
      </c>
      <c r="C4" s="55">
        <f>C3</f>
        <v>0</v>
      </c>
      <c r="D4" s="14">
        <f>ROUND(C4*0.02,0)</f>
        <v>0</v>
      </c>
      <c r="E4" s="14">
        <f t="shared" ref="E4:E14" si="8">M4*0.15</f>
        <v>900</v>
      </c>
      <c r="F4" s="14">
        <f>100</f>
        <v>100</v>
      </c>
      <c r="G4" s="14"/>
      <c r="H4" s="14">
        <f t="shared" si="0"/>
        <v>1000</v>
      </c>
      <c r="I4" s="15">
        <f t="shared" si="1"/>
        <v>0</v>
      </c>
      <c r="J4" s="14"/>
      <c r="L4" s="16">
        <f t="shared" si="2"/>
        <v>1000</v>
      </c>
      <c r="M4" s="61">
        <v>6000</v>
      </c>
      <c r="N4" s="11">
        <f t="shared" si="3"/>
        <v>0</v>
      </c>
      <c r="O4" s="5" t="s">
        <v>21</v>
      </c>
      <c r="P4" s="7">
        <v>39569</v>
      </c>
      <c r="Q4" s="1">
        <v>0.12</v>
      </c>
      <c r="R4" s="13">
        <f t="shared" ref="R4:R67" si="9">C4</f>
        <v>0</v>
      </c>
      <c r="S4" s="13">
        <f t="shared" si="4"/>
        <v>0</v>
      </c>
      <c r="T4" s="14">
        <f t="shared" ref="T4:T14" si="10">E4</f>
        <v>900</v>
      </c>
      <c r="U4" s="14">
        <f>100</f>
        <v>100</v>
      </c>
      <c r="V4" s="14"/>
      <c r="W4" s="14">
        <f t="shared" si="5"/>
        <v>1000</v>
      </c>
      <c r="X4" s="15">
        <f t="shared" si="6"/>
        <v>0</v>
      </c>
      <c r="Y4" s="14"/>
      <c r="Z4" s="8"/>
      <c r="AA4" s="17">
        <f t="shared" si="7"/>
        <v>1000</v>
      </c>
    </row>
    <row r="5" spans="1:27" x14ac:dyDescent="0.25">
      <c r="A5" s="7">
        <v>39600</v>
      </c>
      <c r="B5" s="1">
        <v>0.06</v>
      </c>
      <c r="C5" s="55">
        <f>C4</f>
        <v>0</v>
      </c>
      <c r="D5" s="14">
        <f>ROUND(C5*0.06,0)</f>
        <v>0</v>
      </c>
      <c r="E5" s="14">
        <f t="shared" si="8"/>
        <v>900</v>
      </c>
      <c r="F5" s="14">
        <f>100</f>
        <v>100</v>
      </c>
      <c r="G5" s="14"/>
      <c r="H5" s="14">
        <f t="shared" si="0"/>
        <v>1000</v>
      </c>
      <c r="I5" s="15">
        <f t="shared" si="1"/>
        <v>0</v>
      </c>
      <c r="J5" s="14"/>
      <c r="L5" s="16">
        <f t="shared" si="2"/>
        <v>1000</v>
      </c>
      <c r="M5" s="61">
        <v>6000</v>
      </c>
      <c r="N5" s="11">
        <f t="shared" si="3"/>
        <v>0</v>
      </c>
      <c r="O5" s="62">
        <v>0.25</v>
      </c>
      <c r="P5" s="7">
        <v>39600</v>
      </c>
      <c r="Q5" s="1">
        <v>0.12</v>
      </c>
      <c r="R5" s="13">
        <f t="shared" si="9"/>
        <v>0</v>
      </c>
      <c r="S5" s="13">
        <f t="shared" si="4"/>
        <v>0</v>
      </c>
      <c r="T5" s="14">
        <f t="shared" si="10"/>
        <v>900</v>
      </c>
      <c r="U5" s="14">
        <f>100</f>
        <v>100</v>
      </c>
      <c r="V5" s="14"/>
      <c r="W5" s="14">
        <f t="shared" si="5"/>
        <v>1000</v>
      </c>
      <c r="X5" s="15">
        <f t="shared" si="6"/>
        <v>0</v>
      </c>
      <c r="Y5" s="14"/>
      <c r="Z5" s="8"/>
      <c r="AA5" s="17">
        <f t="shared" si="7"/>
        <v>1000</v>
      </c>
    </row>
    <row r="6" spans="1:27" x14ac:dyDescent="0.25">
      <c r="A6" s="7">
        <v>39630</v>
      </c>
      <c r="B6" s="1">
        <v>0.06</v>
      </c>
      <c r="C6" s="56">
        <f>C3+IF(MOD(C3*0.03,10)&gt;=1,C3*0.03-MOD(C3*0.03,10)+10,C3*0.03-MOD(C3*0.03,10))</f>
        <v>0</v>
      </c>
      <c r="D6" s="14">
        <f>ROUND(C6*0.06,0)</f>
        <v>0</v>
      </c>
      <c r="E6" s="14">
        <f t="shared" si="8"/>
        <v>900</v>
      </c>
      <c r="F6" s="14">
        <f>100</f>
        <v>100</v>
      </c>
      <c r="G6" s="14"/>
      <c r="H6" s="14">
        <f t="shared" si="0"/>
        <v>1000</v>
      </c>
      <c r="I6" s="15">
        <f t="shared" si="1"/>
        <v>0</v>
      </c>
      <c r="J6" s="14"/>
      <c r="L6" s="16">
        <f t="shared" si="2"/>
        <v>1000</v>
      </c>
      <c r="M6" s="61">
        <v>6000</v>
      </c>
      <c r="N6" s="11">
        <f t="shared" si="3"/>
        <v>0</v>
      </c>
      <c r="O6" s="51">
        <f>N2*O5</f>
        <v>0</v>
      </c>
      <c r="P6" s="7">
        <v>39630</v>
      </c>
      <c r="Q6" s="1">
        <v>0.16</v>
      </c>
      <c r="R6" s="15">
        <f t="shared" si="9"/>
        <v>0</v>
      </c>
      <c r="S6" s="15">
        <f t="shared" si="4"/>
        <v>0</v>
      </c>
      <c r="T6" s="14">
        <f t="shared" si="10"/>
        <v>900</v>
      </c>
      <c r="U6" s="14">
        <f>100</f>
        <v>100</v>
      </c>
      <c r="V6" s="14"/>
      <c r="W6" s="14">
        <f t="shared" si="5"/>
        <v>1000</v>
      </c>
      <c r="X6" s="15">
        <f t="shared" si="6"/>
        <v>0</v>
      </c>
      <c r="Y6" s="14"/>
      <c r="Z6" s="8"/>
      <c r="AA6" s="17">
        <f t="shared" si="7"/>
        <v>1000</v>
      </c>
    </row>
    <row r="7" spans="1:27" x14ac:dyDescent="0.25">
      <c r="A7" s="7">
        <v>39661</v>
      </c>
      <c r="B7" s="1">
        <v>0.06</v>
      </c>
      <c r="C7" s="57">
        <f t="shared" ref="C7:C17" si="11">C6</f>
        <v>0</v>
      </c>
      <c r="D7" s="14">
        <f>ROUND(C7*0.06,0)</f>
        <v>0</v>
      </c>
      <c r="E7" s="14">
        <f t="shared" si="8"/>
        <v>900</v>
      </c>
      <c r="F7" s="14">
        <f>100</f>
        <v>100</v>
      </c>
      <c r="G7" s="14"/>
      <c r="H7" s="14">
        <f t="shared" si="0"/>
        <v>1000</v>
      </c>
      <c r="I7" s="15">
        <f t="shared" si="1"/>
        <v>0</v>
      </c>
      <c r="J7" s="14"/>
      <c r="L7" s="16">
        <f t="shared" si="2"/>
        <v>1000</v>
      </c>
      <c r="M7" s="61">
        <v>6000</v>
      </c>
      <c r="N7" s="11">
        <f t="shared" si="3"/>
        <v>0</v>
      </c>
      <c r="P7" s="7">
        <v>39661</v>
      </c>
      <c r="Q7" s="1">
        <v>0.16</v>
      </c>
      <c r="R7" s="15">
        <f t="shared" si="9"/>
        <v>0</v>
      </c>
      <c r="S7" s="15">
        <f t="shared" si="4"/>
        <v>0</v>
      </c>
      <c r="T7" s="14">
        <f t="shared" si="10"/>
        <v>900</v>
      </c>
      <c r="U7" s="14">
        <f>100</f>
        <v>100</v>
      </c>
      <c r="V7" s="14"/>
      <c r="W7" s="14">
        <f t="shared" si="5"/>
        <v>1000</v>
      </c>
      <c r="X7" s="15">
        <f t="shared" si="6"/>
        <v>0</v>
      </c>
      <c r="Y7" s="14"/>
      <c r="Z7" s="8"/>
      <c r="AA7" s="17">
        <f t="shared" si="7"/>
        <v>1000</v>
      </c>
    </row>
    <row r="8" spans="1:27" x14ac:dyDescent="0.25">
      <c r="A8" s="7">
        <v>39692</v>
      </c>
      <c r="B8" s="1">
        <v>0.06</v>
      </c>
      <c r="C8" s="57">
        <f t="shared" si="11"/>
        <v>0</v>
      </c>
      <c r="D8" s="14">
        <f>ROUND(C8*0.06,0)</f>
        <v>0</v>
      </c>
      <c r="E8" s="14">
        <f t="shared" si="8"/>
        <v>900</v>
      </c>
      <c r="F8" s="14">
        <f>100</f>
        <v>100</v>
      </c>
      <c r="G8" s="14"/>
      <c r="H8" s="14">
        <f t="shared" si="0"/>
        <v>1000</v>
      </c>
      <c r="I8" s="15">
        <f t="shared" si="1"/>
        <v>0</v>
      </c>
      <c r="J8" s="14"/>
      <c r="L8" s="16">
        <f t="shared" si="2"/>
        <v>1000</v>
      </c>
      <c r="M8" s="61">
        <v>6000</v>
      </c>
      <c r="N8" s="11">
        <f t="shared" si="3"/>
        <v>0</v>
      </c>
      <c r="P8" s="7">
        <v>39692</v>
      </c>
      <c r="Q8" s="1">
        <v>0.16</v>
      </c>
      <c r="R8" s="15">
        <f t="shared" si="9"/>
        <v>0</v>
      </c>
      <c r="S8" s="15">
        <f t="shared" si="4"/>
        <v>0</v>
      </c>
      <c r="T8" s="14">
        <f t="shared" si="10"/>
        <v>900</v>
      </c>
      <c r="U8" s="14">
        <f>100</f>
        <v>100</v>
      </c>
      <c r="V8" s="14"/>
      <c r="W8" s="14">
        <f t="shared" si="5"/>
        <v>1000</v>
      </c>
      <c r="X8" s="15">
        <f t="shared" si="6"/>
        <v>0</v>
      </c>
      <c r="Y8" s="14"/>
      <c r="Z8" s="8"/>
      <c r="AA8" s="17">
        <f t="shared" si="7"/>
        <v>1000</v>
      </c>
    </row>
    <row r="9" spans="1:27" x14ac:dyDescent="0.25">
      <c r="A9" s="7">
        <v>39722</v>
      </c>
      <c r="B9" s="1">
        <v>0.06</v>
      </c>
      <c r="C9" s="57">
        <f t="shared" si="11"/>
        <v>0</v>
      </c>
      <c r="D9" s="14">
        <f>ROUND(C9*0.06,0)</f>
        <v>0</v>
      </c>
      <c r="E9" s="14">
        <f t="shared" si="8"/>
        <v>933.75</v>
      </c>
      <c r="F9" s="14">
        <f>100</f>
        <v>100</v>
      </c>
      <c r="G9" s="14"/>
      <c r="H9" s="14">
        <f t="shared" si="0"/>
        <v>1033.75</v>
      </c>
      <c r="I9" s="15">
        <f t="shared" si="1"/>
        <v>0</v>
      </c>
      <c r="J9" s="14"/>
      <c r="L9" s="16">
        <f t="shared" si="2"/>
        <v>1033.75</v>
      </c>
      <c r="M9" s="61">
        <v>6225</v>
      </c>
      <c r="N9" s="11">
        <f t="shared" si="3"/>
        <v>0</v>
      </c>
      <c r="O9" s="63" t="s">
        <v>22</v>
      </c>
      <c r="P9" s="7">
        <v>39722</v>
      </c>
      <c r="Q9" s="1">
        <v>0.16</v>
      </c>
      <c r="R9" s="15">
        <f t="shared" si="9"/>
        <v>0</v>
      </c>
      <c r="S9" s="15">
        <f t="shared" si="4"/>
        <v>0</v>
      </c>
      <c r="T9" s="14">
        <f t="shared" si="10"/>
        <v>933.75</v>
      </c>
      <c r="U9" s="14">
        <f>100</f>
        <v>100</v>
      </c>
      <c r="V9" s="14"/>
      <c r="W9" s="14">
        <f t="shared" si="5"/>
        <v>1033.75</v>
      </c>
      <c r="X9" s="15">
        <f t="shared" si="6"/>
        <v>0</v>
      </c>
      <c r="Y9" s="14"/>
      <c r="Z9" s="8"/>
      <c r="AA9" s="17">
        <f t="shared" si="7"/>
        <v>1033.75</v>
      </c>
    </row>
    <row r="10" spans="1:27" x14ac:dyDescent="0.25">
      <c r="A10" s="7">
        <v>39753</v>
      </c>
      <c r="B10" s="1">
        <v>0.09</v>
      </c>
      <c r="C10" s="57">
        <f t="shared" si="11"/>
        <v>0</v>
      </c>
      <c r="D10" s="14">
        <f>ROUND(C10*0.09,0)</f>
        <v>0</v>
      </c>
      <c r="E10" s="14">
        <f t="shared" si="8"/>
        <v>933.75</v>
      </c>
      <c r="F10" s="14">
        <f>100</f>
        <v>100</v>
      </c>
      <c r="G10" s="14"/>
      <c r="H10" s="14">
        <f t="shared" si="0"/>
        <v>1033.75</v>
      </c>
      <c r="I10" s="15">
        <f t="shared" si="1"/>
        <v>0</v>
      </c>
      <c r="J10" s="14"/>
      <c r="L10" s="16">
        <f t="shared" si="2"/>
        <v>1033.75</v>
      </c>
      <c r="M10" s="61">
        <v>6225</v>
      </c>
      <c r="N10" s="11">
        <f t="shared" si="3"/>
        <v>0</v>
      </c>
      <c r="O10" s="64" t="s">
        <v>20</v>
      </c>
      <c r="P10" s="7">
        <v>39753</v>
      </c>
      <c r="Q10" s="1">
        <v>0.16</v>
      </c>
      <c r="R10" s="15">
        <f t="shared" si="9"/>
        <v>0</v>
      </c>
      <c r="S10" s="15">
        <f t="shared" si="4"/>
        <v>0</v>
      </c>
      <c r="T10" s="14">
        <f t="shared" si="10"/>
        <v>933.75</v>
      </c>
      <c r="U10" s="14">
        <f>100</f>
        <v>100</v>
      </c>
      <c r="V10" s="14"/>
      <c r="W10" s="14">
        <f t="shared" si="5"/>
        <v>1033.75</v>
      </c>
      <c r="X10" s="15">
        <f t="shared" si="6"/>
        <v>0</v>
      </c>
      <c r="Y10" s="14"/>
      <c r="Z10" s="8"/>
      <c r="AA10" s="17">
        <f t="shared" si="7"/>
        <v>1033.75</v>
      </c>
    </row>
    <row r="11" spans="1:27" x14ac:dyDescent="0.25">
      <c r="A11" s="7">
        <v>39783</v>
      </c>
      <c r="B11" s="1">
        <v>0.09</v>
      </c>
      <c r="C11" s="57">
        <f t="shared" si="11"/>
        <v>0</v>
      </c>
      <c r="D11" s="14">
        <f>ROUND(C11*0.09,0)</f>
        <v>0</v>
      </c>
      <c r="E11" s="14">
        <f t="shared" si="8"/>
        <v>933.75</v>
      </c>
      <c r="F11" s="14">
        <f>100</f>
        <v>100</v>
      </c>
      <c r="G11" s="14"/>
      <c r="H11" s="14">
        <f t="shared" si="0"/>
        <v>1033.75</v>
      </c>
      <c r="I11" s="15">
        <f t="shared" si="1"/>
        <v>0</v>
      </c>
      <c r="J11" s="14"/>
      <c r="L11" s="16">
        <f t="shared" si="2"/>
        <v>1033.75</v>
      </c>
      <c r="M11" s="61">
        <v>6225</v>
      </c>
      <c r="N11" s="11">
        <f t="shared" si="3"/>
        <v>0</v>
      </c>
      <c r="O11" s="65">
        <f>SUM(X:X)-SUM(I:I)</f>
        <v>0</v>
      </c>
      <c r="P11" s="7">
        <v>39783</v>
      </c>
      <c r="Q11" s="1">
        <v>0.16</v>
      </c>
      <c r="R11" s="15">
        <f t="shared" si="9"/>
        <v>0</v>
      </c>
      <c r="S11" s="15">
        <f t="shared" si="4"/>
        <v>0</v>
      </c>
      <c r="T11" s="14">
        <f t="shared" si="10"/>
        <v>933.75</v>
      </c>
      <c r="U11" s="14">
        <f>100</f>
        <v>100</v>
      </c>
      <c r="V11" s="14"/>
      <c r="W11" s="14">
        <f t="shared" si="5"/>
        <v>1033.75</v>
      </c>
      <c r="X11" s="15">
        <f t="shared" si="6"/>
        <v>0</v>
      </c>
      <c r="Y11" s="14"/>
      <c r="Z11" s="8"/>
      <c r="AA11" s="17">
        <f t="shared" si="7"/>
        <v>1033.75</v>
      </c>
    </row>
    <row r="12" spans="1:27" x14ac:dyDescent="0.25">
      <c r="A12" s="7">
        <v>39814</v>
      </c>
      <c r="B12" s="1">
        <v>0.09</v>
      </c>
      <c r="C12" s="57">
        <f t="shared" si="11"/>
        <v>0</v>
      </c>
      <c r="D12" s="14">
        <f>ROUND(C12*0.09,0)</f>
        <v>0</v>
      </c>
      <c r="E12" s="14">
        <f t="shared" si="8"/>
        <v>933.75</v>
      </c>
      <c r="F12" s="14">
        <f>100</f>
        <v>100</v>
      </c>
      <c r="G12" s="14"/>
      <c r="H12" s="14">
        <f t="shared" si="0"/>
        <v>1033.75</v>
      </c>
      <c r="I12" s="15">
        <f t="shared" si="1"/>
        <v>0</v>
      </c>
      <c r="J12" s="14"/>
      <c r="L12" s="16">
        <f t="shared" si="2"/>
        <v>1033.75</v>
      </c>
      <c r="M12" s="61">
        <v>6225</v>
      </c>
      <c r="N12" s="11">
        <f t="shared" si="3"/>
        <v>0</v>
      </c>
      <c r="P12" s="7">
        <v>39814</v>
      </c>
      <c r="Q12" s="1">
        <v>0.22</v>
      </c>
      <c r="R12" s="15">
        <f t="shared" si="9"/>
        <v>0</v>
      </c>
      <c r="S12" s="15">
        <f t="shared" si="4"/>
        <v>0</v>
      </c>
      <c r="T12" s="14">
        <f t="shared" si="10"/>
        <v>933.75</v>
      </c>
      <c r="U12" s="14">
        <f>100</f>
        <v>100</v>
      </c>
      <c r="V12" s="14"/>
      <c r="W12" s="14">
        <f t="shared" si="5"/>
        <v>1033.75</v>
      </c>
      <c r="X12" s="15">
        <f t="shared" si="6"/>
        <v>0</v>
      </c>
      <c r="Y12" s="14"/>
      <c r="Z12" s="8"/>
      <c r="AA12" s="17">
        <f t="shared" si="7"/>
        <v>1033.75</v>
      </c>
    </row>
    <row r="13" spans="1:27" x14ac:dyDescent="0.25">
      <c r="A13" s="7">
        <v>39845</v>
      </c>
      <c r="B13" s="1">
        <v>0.09</v>
      </c>
      <c r="C13" s="57">
        <f t="shared" si="11"/>
        <v>0</v>
      </c>
      <c r="D13" s="14">
        <f>ROUND(C13*0.09,0)</f>
        <v>0</v>
      </c>
      <c r="E13" s="14">
        <f t="shared" si="8"/>
        <v>933.75</v>
      </c>
      <c r="F13" s="14">
        <f>100</f>
        <v>100</v>
      </c>
      <c r="G13" s="14"/>
      <c r="H13" s="14">
        <f t="shared" si="0"/>
        <v>1033.75</v>
      </c>
      <c r="I13" s="15">
        <f t="shared" si="1"/>
        <v>0</v>
      </c>
      <c r="J13" s="14"/>
      <c r="L13" s="16">
        <f t="shared" si="2"/>
        <v>1033.75</v>
      </c>
      <c r="M13" s="61">
        <v>6225</v>
      </c>
      <c r="N13" s="11">
        <f t="shared" si="3"/>
        <v>0</v>
      </c>
      <c r="P13" s="7">
        <v>39845</v>
      </c>
      <c r="Q13" s="1">
        <f>Q12</f>
        <v>0.22</v>
      </c>
      <c r="R13" s="15">
        <f t="shared" si="9"/>
        <v>0</v>
      </c>
      <c r="S13" s="15">
        <f t="shared" si="4"/>
        <v>0</v>
      </c>
      <c r="T13" s="14">
        <f t="shared" si="10"/>
        <v>933.75</v>
      </c>
      <c r="U13" s="14">
        <f>100</f>
        <v>100</v>
      </c>
      <c r="V13" s="14"/>
      <c r="W13" s="14">
        <f t="shared" si="5"/>
        <v>1033.75</v>
      </c>
      <c r="X13" s="15">
        <f t="shared" si="6"/>
        <v>0</v>
      </c>
      <c r="Y13" s="14"/>
      <c r="Z13" s="8"/>
      <c r="AA13" s="17">
        <f t="shared" si="7"/>
        <v>1033.75</v>
      </c>
    </row>
    <row r="14" spans="1:27" x14ac:dyDescent="0.25">
      <c r="A14" s="7">
        <v>39873</v>
      </c>
      <c r="B14" s="1">
        <v>0.12</v>
      </c>
      <c r="C14" s="57">
        <f t="shared" si="11"/>
        <v>0</v>
      </c>
      <c r="D14" s="14">
        <f>ROUND(C14*0.12,0)</f>
        <v>0</v>
      </c>
      <c r="E14" s="14">
        <f t="shared" si="8"/>
        <v>933.75</v>
      </c>
      <c r="F14" s="14">
        <f>100</f>
        <v>100</v>
      </c>
      <c r="G14" s="14"/>
      <c r="H14" s="14">
        <f t="shared" si="0"/>
        <v>1033.75</v>
      </c>
      <c r="I14" s="15">
        <f t="shared" si="1"/>
        <v>0</v>
      </c>
      <c r="J14" s="14"/>
      <c r="L14" s="16">
        <f t="shared" si="2"/>
        <v>1033.75</v>
      </c>
      <c r="M14" s="61">
        <v>6225</v>
      </c>
      <c r="N14" s="11">
        <f t="shared" si="3"/>
        <v>0</v>
      </c>
      <c r="P14" s="7">
        <v>39873</v>
      </c>
      <c r="Q14" s="1">
        <f>Q13</f>
        <v>0.22</v>
      </c>
      <c r="R14" s="15">
        <f t="shared" si="9"/>
        <v>0</v>
      </c>
      <c r="S14" s="15">
        <f t="shared" si="4"/>
        <v>0</v>
      </c>
      <c r="T14" s="14">
        <f t="shared" si="10"/>
        <v>933.75</v>
      </c>
      <c r="U14" s="14">
        <f>100</f>
        <v>100</v>
      </c>
      <c r="V14" s="14"/>
      <c r="W14" s="14">
        <f t="shared" si="5"/>
        <v>1033.75</v>
      </c>
      <c r="X14" s="15">
        <f t="shared" si="6"/>
        <v>0</v>
      </c>
      <c r="Y14" s="14"/>
      <c r="Z14" s="8"/>
      <c r="AA14" s="17">
        <f t="shared" si="7"/>
        <v>1033.75</v>
      </c>
    </row>
    <row r="15" spans="1:27" x14ac:dyDescent="0.25">
      <c r="A15" s="7">
        <v>39904</v>
      </c>
      <c r="B15" s="1">
        <v>0.16</v>
      </c>
      <c r="C15" s="58">
        <f t="shared" si="11"/>
        <v>0</v>
      </c>
      <c r="D15" s="12">
        <f t="shared" ref="D15:D22" si="12">ROUND(C15*0.16,0)</f>
        <v>0</v>
      </c>
      <c r="E15" s="9">
        <f t="shared" ref="E15:E46" si="13">ROUND(C15*0.15,0)</f>
        <v>0</v>
      </c>
      <c r="F15" s="9">
        <f>300</f>
        <v>300</v>
      </c>
      <c r="G15" s="9"/>
      <c r="H15" s="9">
        <f t="shared" si="0"/>
        <v>300</v>
      </c>
      <c r="I15" s="10">
        <f t="shared" si="1"/>
        <v>0</v>
      </c>
      <c r="J15" s="9"/>
      <c r="L15" s="11">
        <f t="shared" si="2"/>
        <v>300</v>
      </c>
      <c r="M15" s="11"/>
      <c r="N15" s="11">
        <f t="shared" si="3"/>
        <v>0</v>
      </c>
      <c r="P15" s="7">
        <v>39904</v>
      </c>
      <c r="Q15" s="1">
        <f>Q14</f>
        <v>0.22</v>
      </c>
      <c r="R15" s="10">
        <f t="shared" si="9"/>
        <v>0</v>
      </c>
      <c r="S15" s="10">
        <f t="shared" si="4"/>
        <v>0</v>
      </c>
      <c r="T15" s="9">
        <f t="shared" ref="T15:T46" si="14">ROUND(R15*0.15,0)</f>
        <v>0</v>
      </c>
      <c r="U15" s="9">
        <f>300</f>
        <v>300</v>
      </c>
      <c r="V15" s="9"/>
      <c r="W15" s="9">
        <f t="shared" si="5"/>
        <v>300</v>
      </c>
      <c r="X15" s="10">
        <f t="shared" si="6"/>
        <v>0</v>
      </c>
      <c r="Y15" s="9"/>
      <c r="Z15" s="8"/>
      <c r="AA15" s="11">
        <f t="shared" si="7"/>
        <v>300</v>
      </c>
    </row>
    <row r="16" spans="1:27" x14ac:dyDescent="0.25">
      <c r="A16" s="7">
        <v>39934</v>
      </c>
      <c r="B16" s="1">
        <v>0.16</v>
      </c>
      <c r="C16" s="58">
        <f t="shared" si="11"/>
        <v>0</v>
      </c>
      <c r="D16" s="9">
        <f t="shared" si="12"/>
        <v>0</v>
      </c>
      <c r="E16" s="9">
        <f t="shared" si="13"/>
        <v>0</v>
      </c>
      <c r="F16" s="9">
        <f>300</f>
        <v>300</v>
      </c>
      <c r="G16" s="9"/>
      <c r="H16" s="9">
        <f t="shared" si="0"/>
        <v>300</v>
      </c>
      <c r="I16" s="10">
        <f t="shared" si="1"/>
        <v>0</v>
      </c>
      <c r="J16" s="9"/>
      <c r="L16" s="11">
        <f t="shared" si="2"/>
        <v>300</v>
      </c>
      <c r="M16" s="11"/>
      <c r="N16" s="11">
        <f t="shared" si="3"/>
        <v>0</v>
      </c>
      <c r="O16" s="67" t="s">
        <v>23</v>
      </c>
      <c r="P16" s="7">
        <v>39934</v>
      </c>
      <c r="Q16" s="1">
        <f>Q15</f>
        <v>0.22</v>
      </c>
      <c r="R16" s="10">
        <f t="shared" si="9"/>
        <v>0</v>
      </c>
      <c r="S16" s="10">
        <f t="shared" si="4"/>
        <v>0</v>
      </c>
      <c r="T16" s="9">
        <f t="shared" si="14"/>
        <v>0</v>
      </c>
      <c r="U16" s="9">
        <f>300</f>
        <v>300</v>
      </c>
      <c r="V16" s="9"/>
      <c r="W16" s="9">
        <f t="shared" si="5"/>
        <v>300</v>
      </c>
      <c r="X16" s="10">
        <f t="shared" si="6"/>
        <v>0</v>
      </c>
      <c r="Y16" s="9"/>
      <c r="Z16" s="8"/>
      <c r="AA16" s="11">
        <f t="shared" si="7"/>
        <v>300</v>
      </c>
    </row>
    <row r="17" spans="1:27" x14ac:dyDescent="0.25">
      <c r="A17" s="7">
        <v>39965</v>
      </c>
      <c r="B17" s="1">
        <v>0.16</v>
      </c>
      <c r="C17" s="58">
        <f t="shared" si="11"/>
        <v>0</v>
      </c>
      <c r="D17" s="9">
        <f t="shared" si="12"/>
        <v>0</v>
      </c>
      <c r="E17" s="9">
        <f t="shared" si="13"/>
        <v>0</v>
      </c>
      <c r="F17" s="9">
        <f>300</f>
        <v>300</v>
      </c>
      <c r="G17" s="9"/>
      <c r="H17" s="9">
        <f t="shared" si="0"/>
        <v>300</v>
      </c>
      <c r="I17" s="10">
        <f t="shared" si="1"/>
        <v>0</v>
      </c>
      <c r="J17" s="9"/>
      <c r="L17" s="11">
        <f t="shared" si="2"/>
        <v>300</v>
      </c>
      <c r="M17" s="11"/>
      <c r="N17" s="11">
        <f t="shared" si="3"/>
        <v>0</v>
      </c>
      <c r="O17" s="68" t="s">
        <v>24</v>
      </c>
      <c r="P17" s="7">
        <v>39965</v>
      </c>
      <c r="Q17" s="1">
        <f>Q16</f>
        <v>0.22</v>
      </c>
      <c r="R17" s="10">
        <f t="shared" si="9"/>
        <v>0</v>
      </c>
      <c r="S17" s="10">
        <f t="shared" si="4"/>
        <v>0</v>
      </c>
      <c r="T17" s="9">
        <f t="shared" si="14"/>
        <v>0</v>
      </c>
      <c r="U17" s="9">
        <f>300</f>
        <v>300</v>
      </c>
      <c r="V17" s="9"/>
      <c r="W17" s="9">
        <f t="shared" si="5"/>
        <v>300</v>
      </c>
      <c r="X17" s="10">
        <f t="shared" si="6"/>
        <v>0</v>
      </c>
      <c r="Y17" s="9"/>
      <c r="Z17" s="8"/>
      <c r="AA17" s="11">
        <f t="shared" si="7"/>
        <v>300</v>
      </c>
    </row>
    <row r="18" spans="1:27" x14ac:dyDescent="0.25">
      <c r="A18" s="7">
        <v>39995</v>
      </c>
      <c r="B18" s="1">
        <v>0.16</v>
      </c>
      <c r="C18" s="56">
        <f>C6+IF(MOD(C6*0.03,10)&gt;=1,C6*0.03-MOD(C6*0.03,10)+10,C6*0.03-MOD(C6*0.03,10))</f>
        <v>0</v>
      </c>
      <c r="D18" s="19">
        <f t="shared" si="12"/>
        <v>0</v>
      </c>
      <c r="E18" s="19">
        <f t="shared" si="13"/>
        <v>0</v>
      </c>
      <c r="F18" s="19">
        <f>300</f>
        <v>300</v>
      </c>
      <c r="G18" s="19"/>
      <c r="H18" s="19">
        <f t="shared" si="0"/>
        <v>300</v>
      </c>
      <c r="I18" s="20">
        <f t="shared" si="1"/>
        <v>0</v>
      </c>
      <c r="J18" s="21"/>
      <c r="K18" s="22"/>
      <c r="L18" s="23">
        <f t="shared" si="2"/>
        <v>300</v>
      </c>
      <c r="M18" s="23"/>
      <c r="N18" s="11">
        <f t="shared" si="3"/>
        <v>0</v>
      </c>
      <c r="O18" s="69" t="s">
        <v>25</v>
      </c>
      <c r="P18" s="7">
        <v>39995</v>
      </c>
      <c r="Q18" s="1">
        <v>0.27</v>
      </c>
      <c r="R18" s="18">
        <f t="shared" si="9"/>
        <v>0</v>
      </c>
      <c r="S18" s="18">
        <f t="shared" si="4"/>
        <v>0</v>
      </c>
      <c r="T18" s="19">
        <f t="shared" si="14"/>
        <v>0</v>
      </c>
      <c r="U18" s="19">
        <f>300</f>
        <v>300</v>
      </c>
      <c r="V18" s="19"/>
      <c r="W18" s="19">
        <f t="shared" si="5"/>
        <v>300</v>
      </c>
      <c r="X18" s="20">
        <f t="shared" si="6"/>
        <v>0</v>
      </c>
      <c r="Y18" s="21"/>
      <c r="Z18" s="22"/>
      <c r="AA18" s="11">
        <f t="shared" si="7"/>
        <v>300</v>
      </c>
    </row>
    <row r="19" spans="1:27" x14ac:dyDescent="0.25">
      <c r="A19" s="7">
        <v>40026</v>
      </c>
      <c r="B19" s="1">
        <v>0.16</v>
      </c>
      <c r="C19" s="58">
        <f t="shared" ref="C19:C29" si="15">C18</f>
        <v>0</v>
      </c>
      <c r="D19" s="9">
        <f t="shared" si="12"/>
        <v>0</v>
      </c>
      <c r="E19" s="9">
        <f t="shared" si="13"/>
        <v>0</v>
      </c>
      <c r="F19" s="9">
        <f>300</f>
        <v>300</v>
      </c>
      <c r="G19" s="9"/>
      <c r="H19" s="9">
        <f t="shared" si="0"/>
        <v>300</v>
      </c>
      <c r="I19" s="10">
        <f t="shared" si="1"/>
        <v>0</v>
      </c>
      <c r="J19" s="9"/>
      <c r="L19" s="11">
        <f t="shared" si="2"/>
        <v>300</v>
      </c>
      <c r="M19" s="11"/>
      <c r="N19" s="11">
        <f t="shared" si="3"/>
        <v>0</v>
      </c>
      <c r="O19" s="68" t="s">
        <v>26</v>
      </c>
      <c r="P19" s="7">
        <v>40026</v>
      </c>
      <c r="Q19" s="1">
        <f>Q18</f>
        <v>0.27</v>
      </c>
      <c r="R19" s="10">
        <f t="shared" si="9"/>
        <v>0</v>
      </c>
      <c r="S19" s="10">
        <f t="shared" si="4"/>
        <v>0</v>
      </c>
      <c r="T19" s="9">
        <f t="shared" si="14"/>
        <v>0</v>
      </c>
      <c r="U19" s="9">
        <f>300</f>
        <v>300</v>
      </c>
      <c r="V19" s="9"/>
      <c r="W19" s="9">
        <f t="shared" si="5"/>
        <v>300</v>
      </c>
      <c r="X19" s="10">
        <f t="shared" si="6"/>
        <v>0</v>
      </c>
      <c r="Y19" s="9"/>
      <c r="Z19" s="8"/>
      <c r="AA19" s="11">
        <f t="shared" si="7"/>
        <v>300</v>
      </c>
    </row>
    <row r="20" spans="1:27" x14ac:dyDescent="0.25">
      <c r="A20" s="7">
        <v>40057</v>
      </c>
      <c r="B20" s="1">
        <v>0.16</v>
      </c>
      <c r="C20" s="58">
        <f t="shared" si="15"/>
        <v>0</v>
      </c>
      <c r="D20" s="9">
        <f t="shared" si="12"/>
        <v>0</v>
      </c>
      <c r="E20" s="9">
        <f t="shared" si="13"/>
        <v>0</v>
      </c>
      <c r="F20" s="9">
        <f>300</f>
        <v>300</v>
      </c>
      <c r="G20" s="9"/>
      <c r="H20" s="9">
        <f t="shared" si="0"/>
        <v>300</v>
      </c>
      <c r="I20" s="10">
        <f t="shared" si="1"/>
        <v>0</v>
      </c>
      <c r="J20" s="9"/>
      <c r="L20" s="11">
        <f t="shared" si="2"/>
        <v>300</v>
      </c>
      <c r="M20" s="11"/>
      <c r="N20" s="11">
        <f t="shared" si="3"/>
        <v>0</v>
      </c>
      <c r="O20" s="68" t="s">
        <v>17</v>
      </c>
      <c r="P20" s="7">
        <v>40057</v>
      </c>
      <c r="Q20" s="1">
        <f>Q19</f>
        <v>0.27</v>
      </c>
      <c r="R20" s="10">
        <f t="shared" si="9"/>
        <v>0</v>
      </c>
      <c r="S20" s="10">
        <f t="shared" si="4"/>
        <v>0</v>
      </c>
      <c r="T20" s="9">
        <f t="shared" si="14"/>
        <v>0</v>
      </c>
      <c r="U20" s="9">
        <f>300</f>
        <v>300</v>
      </c>
      <c r="V20" s="9"/>
      <c r="W20" s="9">
        <f t="shared" si="5"/>
        <v>300</v>
      </c>
      <c r="X20" s="10">
        <f t="shared" si="6"/>
        <v>0</v>
      </c>
      <c r="Y20" s="9"/>
      <c r="Z20" s="8"/>
      <c r="AA20" s="11">
        <f t="shared" si="7"/>
        <v>300</v>
      </c>
    </row>
    <row r="21" spans="1:27" x14ac:dyDescent="0.25">
      <c r="A21" s="7">
        <v>40087</v>
      </c>
      <c r="B21" s="1">
        <v>0.16</v>
      </c>
      <c r="C21" s="58">
        <f t="shared" si="15"/>
        <v>0</v>
      </c>
      <c r="D21" s="9">
        <f t="shared" si="12"/>
        <v>0</v>
      </c>
      <c r="E21" s="9">
        <f t="shared" si="13"/>
        <v>0</v>
      </c>
      <c r="F21" s="9">
        <f>300</f>
        <v>300</v>
      </c>
      <c r="G21" s="9"/>
      <c r="H21" s="9">
        <f t="shared" si="0"/>
        <v>300</v>
      </c>
      <c r="I21" s="10">
        <f t="shared" si="1"/>
        <v>0</v>
      </c>
      <c r="J21" s="9"/>
      <c r="L21" s="11">
        <f t="shared" si="2"/>
        <v>300</v>
      </c>
      <c r="M21" s="11"/>
      <c r="N21" s="11">
        <f t="shared" si="3"/>
        <v>0</v>
      </c>
      <c r="O21" s="68" t="s">
        <v>27</v>
      </c>
      <c r="P21" s="7">
        <v>40087</v>
      </c>
      <c r="Q21" s="1">
        <f>Q20</f>
        <v>0.27</v>
      </c>
      <c r="R21" s="10">
        <f t="shared" si="9"/>
        <v>0</v>
      </c>
      <c r="S21" s="10">
        <f t="shared" si="4"/>
        <v>0</v>
      </c>
      <c r="T21" s="9">
        <f t="shared" si="14"/>
        <v>0</v>
      </c>
      <c r="U21" s="9">
        <f>300</f>
        <v>300</v>
      </c>
      <c r="V21" s="9"/>
      <c r="W21" s="9">
        <f t="shared" si="5"/>
        <v>300</v>
      </c>
      <c r="X21" s="10">
        <f t="shared" si="6"/>
        <v>0</v>
      </c>
      <c r="Y21" s="9"/>
      <c r="Z21" s="8"/>
      <c r="AA21" s="11">
        <f t="shared" si="7"/>
        <v>300</v>
      </c>
    </row>
    <row r="22" spans="1:27" x14ac:dyDescent="0.25">
      <c r="A22" s="7">
        <v>40118</v>
      </c>
      <c r="B22" s="1">
        <v>0.16</v>
      </c>
      <c r="C22" s="58">
        <f t="shared" si="15"/>
        <v>0</v>
      </c>
      <c r="D22" s="9">
        <f t="shared" si="12"/>
        <v>0</v>
      </c>
      <c r="E22" s="9">
        <f t="shared" si="13"/>
        <v>0</v>
      </c>
      <c r="F22" s="9">
        <f>300</f>
        <v>300</v>
      </c>
      <c r="G22" s="9"/>
      <c r="H22" s="9">
        <f t="shared" si="0"/>
        <v>300</v>
      </c>
      <c r="I22" s="10">
        <f t="shared" si="1"/>
        <v>0</v>
      </c>
      <c r="J22" s="9"/>
      <c r="L22" s="11">
        <f t="shared" si="2"/>
        <v>300</v>
      </c>
      <c r="M22" s="11"/>
      <c r="N22" s="11">
        <f t="shared" si="3"/>
        <v>0</v>
      </c>
      <c r="O22" s="70" t="s">
        <v>28</v>
      </c>
      <c r="P22" s="7">
        <v>40118</v>
      </c>
      <c r="Q22" s="1">
        <f>Q21</f>
        <v>0.27</v>
      </c>
      <c r="R22" s="10">
        <f t="shared" si="9"/>
        <v>0</v>
      </c>
      <c r="S22" s="10">
        <f t="shared" si="4"/>
        <v>0</v>
      </c>
      <c r="T22" s="9">
        <f t="shared" si="14"/>
        <v>0</v>
      </c>
      <c r="U22" s="9">
        <f>300</f>
        <v>300</v>
      </c>
      <c r="V22" s="9"/>
      <c r="W22" s="9">
        <f t="shared" si="5"/>
        <v>300</v>
      </c>
      <c r="X22" s="10">
        <f t="shared" si="6"/>
        <v>0</v>
      </c>
      <c r="Y22" s="9"/>
      <c r="Z22" s="8"/>
      <c r="AA22" s="11">
        <f t="shared" si="7"/>
        <v>300</v>
      </c>
    </row>
    <row r="23" spans="1:27" x14ac:dyDescent="0.25">
      <c r="A23" s="7">
        <v>40148</v>
      </c>
      <c r="B23" s="1">
        <v>0.22</v>
      </c>
      <c r="C23" s="58">
        <f t="shared" si="15"/>
        <v>0</v>
      </c>
      <c r="D23" s="12">
        <f>ROUND(C23*0.22,0)</f>
        <v>0</v>
      </c>
      <c r="E23" s="9">
        <f t="shared" si="13"/>
        <v>0</v>
      </c>
      <c r="F23" s="9">
        <f>300</f>
        <v>300</v>
      </c>
      <c r="G23" s="9"/>
      <c r="H23" s="9">
        <f t="shared" si="0"/>
        <v>300</v>
      </c>
      <c r="I23" s="10">
        <f t="shared" si="1"/>
        <v>0</v>
      </c>
      <c r="J23" s="9"/>
      <c r="L23" s="11">
        <f t="shared" si="2"/>
        <v>300</v>
      </c>
      <c r="M23" s="11"/>
      <c r="N23" s="11">
        <f t="shared" si="3"/>
        <v>0</v>
      </c>
      <c r="P23" s="7">
        <v>40148</v>
      </c>
      <c r="Q23" s="1">
        <f>Q22</f>
        <v>0.27</v>
      </c>
      <c r="R23" s="10">
        <f t="shared" si="9"/>
        <v>0</v>
      </c>
      <c r="S23" s="10">
        <f t="shared" si="4"/>
        <v>0</v>
      </c>
      <c r="T23" s="9">
        <f t="shared" si="14"/>
        <v>0</v>
      </c>
      <c r="U23" s="9">
        <f>300</f>
        <v>300</v>
      </c>
      <c r="V23" s="9"/>
      <c r="W23" s="9">
        <f t="shared" si="5"/>
        <v>300</v>
      </c>
      <c r="X23" s="10">
        <f t="shared" si="6"/>
        <v>0</v>
      </c>
      <c r="Y23" s="9"/>
      <c r="Z23" s="8"/>
      <c r="AA23" s="11">
        <f t="shared" si="7"/>
        <v>300</v>
      </c>
    </row>
    <row r="24" spans="1:27" x14ac:dyDescent="0.25">
      <c r="A24" s="7">
        <v>40179</v>
      </c>
      <c r="B24" s="1">
        <v>0.22</v>
      </c>
      <c r="C24" s="58">
        <f t="shared" si="15"/>
        <v>0</v>
      </c>
      <c r="D24" s="9">
        <f>ROUND(C24*0.22,0)</f>
        <v>0</v>
      </c>
      <c r="E24" s="9">
        <f t="shared" si="13"/>
        <v>0</v>
      </c>
      <c r="F24" s="9">
        <f>300</f>
        <v>300</v>
      </c>
      <c r="G24" s="9"/>
      <c r="H24" s="9">
        <f t="shared" si="0"/>
        <v>300</v>
      </c>
      <c r="I24" s="10">
        <f t="shared" si="1"/>
        <v>0</v>
      </c>
      <c r="J24" s="9"/>
      <c r="L24" s="11">
        <f t="shared" si="2"/>
        <v>300</v>
      </c>
      <c r="M24" s="11"/>
      <c r="N24" s="11">
        <f t="shared" si="3"/>
        <v>0</v>
      </c>
      <c r="P24" s="7">
        <v>40179</v>
      </c>
      <c r="Q24" s="1">
        <v>0.35</v>
      </c>
      <c r="R24" s="10">
        <f t="shared" si="9"/>
        <v>0</v>
      </c>
      <c r="S24" s="10">
        <f t="shared" si="4"/>
        <v>0</v>
      </c>
      <c r="T24" s="9">
        <f t="shared" si="14"/>
        <v>0</v>
      </c>
      <c r="U24" s="9">
        <f>300</f>
        <v>300</v>
      </c>
      <c r="V24" s="9"/>
      <c r="W24" s="9">
        <f t="shared" si="5"/>
        <v>300</v>
      </c>
      <c r="X24" s="10">
        <f t="shared" si="6"/>
        <v>0</v>
      </c>
      <c r="Y24" s="9"/>
      <c r="Z24" s="8"/>
      <c r="AA24" s="11">
        <f t="shared" si="7"/>
        <v>300</v>
      </c>
    </row>
    <row r="25" spans="1:27" x14ac:dyDescent="0.25">
      <c r="A25" s="7">
        <v>40210</v>
      </c>
      <c r="B25" s="1">
        <v>0.22</v>
      </c>
      <c r="C25" s="58">
        <f t="shared" si="15"/>
        <v>0</v>
      </c>
      <c r="D25" s="9">
        <f>ROUND(C25*0.22,0)</f>
        <v>0</v>
      </c>
      <c r="E25" s="9">
        <f t="shared" si="13"/>
        <v>0</v>
      </c>
      <c r="F25" s="9">
        <f>300</f>
        <v>300</v>
      </c>
      <c r="G25" s="9"/>
      <c r="H25" s="9">
        <f t="shared" si="0"/>
        <v>300</v>
      </c>
      <c r="I25" s="10">
        <f t="shared" si="1"/>
        <v>0</v>
      </c>
      <c r="J25" s="9"/>
      <c r="L25" s="11">
        <f t="shared" si="2"/>
        <v>300</v>
      </c>
      <c r="M25" s="11"/>
      <c r="N25" s="11">
        <f t="shared" si="3"/>
        <v>0</v>
      </c>
      <c r="P25" s="7">
        <v>40210</v>
      </c>
      <c r="Q25" s="1">
        <f>Q24</f>
        <v>0.35</v>
      </c>
      <c r="R25" s="10">
        <f t="shared" si="9"/>
        <v>0</v>
      </c>
      <c r="S25" s="10">
        <f t="shared" si="4"/>
        <v>0</v>
      </c>
      <c r="T25" s="9">
        <f t="shared" si="14"/>
        <v>0</v>
      </c>
      <c r="U25" s="9">
        <f>300</f>
        <v>300</v>
      </c>
      <c r="V25" s="9"/>
      <c r="W25" s="9">
        <f t="shared" si="5"/>
        <v>300</v>
      </c>
      <c r="X25" s="10">
        <f t="shared" si="6"/>
        <v>0</v>
      </c>
      <c r="Y25" s="9"/>
      <c r="Z25" s="8"/>
      <c r="AA25" s="11">
        <f t="shared" si="7"/>
        <v>300</v>
      </c>
    </row>
    <row r="26" spans="1:27" x14ac:dyDescent="0.25">
      <c r="A26" s="7">
        <v>40238</v>
      </c>
      <c r="B26" s="1">
        <v>0.22</v>
      </c>
      <c r="C26" s="58">
        <f t="shared" si="15"/>
        <v>0</v>
      </c>
      <c r="D26" s="9">
        <f>ROUND(C26*0.22,0)</f>
        <v>0</v>
      </c>
      <c r="E26" s="9">
        <f t="shared" si="13"/>
        <v>0</v>
      </c>
      <c r="F26" s="9">
        <f>300</f>
        <v>300</v>
      </c>
      <c r="G26" s="9"/>
      <c r="H26" s="9">
        <f t="shared" si="0"/>
        <v>300</v>
      </c>
      <c r="I26" s="10">
        <f t="shared" si="1"/>
        <v>0</v>
      </c>
      <c r="J26" s="9"/>
      <c r="L26" s="11">
        <f t="shared" si="2"/>
        <v>300</v>
      </c>
      <c r="M26" s="11"/>
      <c r="N26" s="11">
        <f t="shared" si="3"/>
        <v>0</v>
      </c>
      <c r="P26" s="7">
        <v>40238</v>
      </c>
      <c r="Q26" s="1">
        <f>Q25</f>
        <v>0.35</v>
      </c>
      <c r="R26" s="10">
        <f t="shared" si="9"/>
        <v>0</v>
      </c>
      <c r="S26" s="10">
        <f t="shared" si="4"/>
        <v>0</v>
      </c>
      <c r="T26" s="9">
        <f t="shared" si="14"/>
        <v>0</v>
      </c>
      <c r="U26" s="9">
        <f>300</f>
        <v>300</v>
      </c>
      <c r="V26" s="9"/>
      <c r="W26" s="9">
        <f t="shared" si="5"/>
        <v>300</v>
      </c>
      <c r="X26" s="10">
        <f t="shared" si="6"/>
        <v>0</v>
      </c>
      <c r="Y26" s="9"/>
      <c r="Z26" s="8"/>
      <c r="AA26" s="11">
        <f t="shared" si="7"/>
        <v>300</v>
      </c>
    </row>
    <row r="27" spans="1:27" x14ac:dyDescent="0.25">
      <c r="A27" s="7">
        <v>40269</v>
      </c>
      <c r="B27" s="1">
        <v>0.27</v>
      </c>
      <c r="C27" s="58">
        <f t="shared" si="15"/>
        <v>0</v>
      </c>
      <c r="D27" s="12">
        <f t="shared" ref="D27:D34" si="16">ROUND(C27*0.27,0)</f>
        <v>0</v>
      </c>
      <c r="E27" s="9">
        <f t="shared" si="13"/>
        <v>0</v>
      </c>
      <c r="F27" s="9">
        <f>300</f>
        <v>300</v>
      </c>
      <c r="G27" s="9"/>
      <c r="H27" s="9">
        <f t="shared" si="0"/>
        <v>300</v>
      </c>
      <c r="I27" s="10">
        <f t="shared" si="1"/>
        <v>0</v>
      </c>
      <c r="J27" s="9"/>
      <c r="L27" s="11">
        <f t="shared" si="2"/>
        <v>300</v>
      </c>
      <c r="M27" s="11"/>
      <c r="N27" s="11">
        <f t="shared" si="3"/>
        <v>0</v>
      </c>
      <c r="P27" s="7">
        <v>40269</v>
      </c>
      <c r="Q27" s="1">
        <f>Q26</f>
        <v>0.35</v>
      </c>
      <c r="R27" s="10">
        <f t="shared" si="9"/>
        <v>0</v>
      </c>
      <c r="S27" s="10">
        <f t="shared" si="4"/>
        <v>0</v>
      </c>
      <c r="T27" s="9">
        <f t="shared" si="14"/>
        <v>0</v>
      </c>
      <c r="U27" s="9">
        <f>300</f>
        <v>300</v>
      </c>
      <c r="V27" s="9"/>
      <c r="W27" s="9">
        <f t="shared" si="5"/>
        <v>300</v>
      </c>
      <c r="X27" s="10">
        <f t="shared" si="6"/>
        <v>0</v>
      </c>
      <c r="Y27" s="9"/>
      <c r="Z27" s="8"/>
      <c r="AA27" s="11">
        <f t="shared" si="7"/>
        <v>300</v>
      </c>
    </row>
    <row r="28" spans="1:27" x14ac:dyDescent="0.25">
      <c r="A28" s="7">
        <v>40299</v>
      </c>
      <c r="B28" s="1">
        <v>0.27</v>
      </c>
      <c r="C28" s="58">
        <f t="shared" si="15"/>
        <v>0</v>
      </c>
      <c r="D28" s="9">
        <f t="shared" si="16"/>
        <v>0</v>
      </c>
      <c r="E28" s="9">
        <f t="shared" si="13"/>
        <v>0</v>
      </c>
      <c r="F28" s="9">
        <f>300</f>
        <v>300</v>
      </c>
      <c r="G28" s="9"/>
      <c r="H28" s="9">
        <f t="shared" si="0"/>
        <v>300</v>
      </c>
      <c r="I28" s="10">
        <f t="shared" si="1"/>
        <v>0</v>
      </c>
      <c r="J28" s="9"/>
      <c r="L28" s="11">
        <f t="shared" si="2"/>
        <v>300</v>
      </c>
      <c r="M28" s="11"/>
      <c r="N28" s="11">
        <f t="shared" si="3"/>
        <v>0</v>
      </c>
      <c r="P28" s="7">
        <v>40299</v>
      </c>
      <c r="Q28" s="1">
        <f>Q27</f>
        <v>0.35</v>
      </c>
      <c r="R28" s="10">
        <f t="shared" si="9"/>
        <v>0</v>
      </c>
      <c r="S28" s="10">
        <f t="shared" si="4"/>
        <v>0</v>
      </c>
      <c r="T28" s="9">
        <f t="shared" si="14"/>
        <v>0</v>
      </c>
      <c r="U28" s="9">
        <f>300</f>
        <v>300</v>
      </c>
      <c r="V28" s="9"/>
      <c r="W28" s="9">
        <f t="shared" si="5"/>
        <v>300</v>
      </c>
      <c r="X28" s="10">
        <f t="shared" si="6"/>
        <v>0</v>
      </c>
      <c r="Y28" s="9"/>
      <c r="Z28" s="8"/>
      <c r="AA28" s="11">
        <f t="shared" si="7"/>
        <v>300</v>
      </c>
    </row>
    <row r="29" spans="1:27" x14ac:dyDescent="0.25">
      <c r="A29" s="7">
        <v>40330</v>
      </c>
      <c r="B29" s="1">
        <v>0.27</v>
      </c>
      <c r="C29" s="58">
        <f t="shared" si="15"/>
        <v>0</v>
      </c>
      <c r="D29" s="9">
        <f t="shared" si="16"/>
        <v>0</v>
      </c>
      <c r="E29" s="9">
        <f t="shared" si="13"/>
        <v>0</v>
      </c>
      <c r="F29" s="9">
        <f>300</f>
        <v>300</v>
      </c>
      <c r="G29" s="9"/>
      <c r="H29" s="9">
        <f t="shared" si="0"/>
        <v>300</v>
      </c>
      <c r="I29" s="10">
        <f t="shared" si="1"/>
        <v>0</v>
      </c>
      <c r="J29" s="9"/>
      <c r="L29" s="11">
        <f t="shared" si="2"/>
        <v>300</v>
      </c>
      <c r="M29" s="11"/>
      <c r="N29" s="11">
        <f t="shared" si="3"/>
        <v>0</v>
      </c>
      <c r="P29" s="7">
        <v>40330</v>
      </c>
      <c r="Q29" s="1">
        <f>Q28</f>
        <v>0.35</v>
      </c>
      <c r="R29" s="10">
        <f t="shared" si="9"/>
        <v>0</v>
      </c>
      <c r="S29" s="10">
        <f t="shared" si="4"/>
        <v>0</v>
      </c>
      <c r="T29" s="9">
        <f t="shared" si="14"/>
        <v>0</v>
      </c>
      <c r="U29" s="9">
        <f>300</f>
        <v>300</v>
      </c>
      <c r="V29" s="9"/>
      <c r="W29" s="9">
        <f t="shared" si="5"/>
        <v>300</v>
      </c>
      <c r="X29" s="10">
        <f t="shared" si="6"/>
        <v>0</v>
      </c>
      <c r="Y29" s="9"/>
      <c r="Z29" s="8"/>
      <c r="AA29" s="11">
        <f t="shared" si="7"/>
        <v>300</v>
      </c>
    </row>
    <row r="30" spans="1:27" x14ac:dyDescent="0.25">
      <c r="A30" s="7">
        <v>40360</v>
      </c>
      <c r="B30" s="1">
        <v>0.27</v>
      </c>
      <c r="C30" s="58">
        <f>C18+IF(MOD(C18*0.03,10)&gt;=1,C18*0.03-MOD(C18*0.03,10)+10,C18*0.03-MOD(C18*0.03,10))</f>
        <v>0</v>
      </c>
      <c r="D30" s="9">
        <f t="shared" si="16"/>
        <v>0</v>
      </c>
      <c r="E30" s="9">
        <f t="shared" si="13"/>
        <v>0</v>
      </c>
      <c r="F30" s="9">
        <f>300</f>
        <v>300</v>
      </c>
      <c r="G30" s="9"/>
      <c r="H30" s="9">
        <f t="shared" si="0"/>
        <v>300</v>
      </c>
      <c r="I30" s="10">
        <f t="shared" si="1"/>
        <v>0</v>
      </c>
      <c r="J30" s="9"/>
      <c r="L30" s="11">
        <f t="shared" si="2"/>
        <v>300</v>
      </c>
      <c r="M30" s="11"/>
      <c r="N30" s="11">
        <f t="shared" si="3"/>
        <v>0</v>
      </c>
      <c r="P30" s="7">
        <v>40360</v>
      </c>
      <c r="Q30" s="1">
        <v>0.45</v>
      </c>
      <c r="R30" s="10">
        <f t="shared" si="9"/>
        <v>0</v>
      </c>
      <c r="S30" s="10">
        <f t="shared" si="4"/>
        <v>0</v>
      </c>
      <c r="T30" s="9">
        <f t="shared" si="14"/>
        <v>0</v>
      </c>
      <c r="U30" s="9">
        <f>300</f>
        <v>300</v>
      </c>
      <c r="V30" s="9"/>
      <c r="W30" s="9">
        <f t="shared" si="5"/>
        <v>300</v>
      </c>
      <c r="X30" s="10">
        <f t="shared" si="6"/>
        <v>0</v>
      </c>
      <c r="Y30" s="9"/>
      <c r="Z30" s="8"/>
      <c r="AA30" s="11">
        <f t="shared" si="7"/>
        <v>300</v>
      </c>
    </row>
    <row r="31" spans="1:27" x14ac:dyDescent="0.25">
      <c r="A31" s="7">
        <v>40391</v>
      </c>
      <c r="B31" s="1">
        <v>0.27</v>
      </c>
      <c r="C31" s="58">
        <f t="shared" ref="C31:C41" si="17">C30</f>
        <v>0</v>
      </c>
      <c r="D31" s="9">
        <f t="shared" si="16"/>
        <v>0</v>
      </c>
      <c r="E31" s="9">
        <f t="shared" si="13"/>
        <v>0</v>
      </c>
      <c r="F31" s="9">
        <f>300</f>
        <v>300</v>
      </c>
      <c r="G31" s="9"/>
      <c r="H31" s="9">
        <f t="shared" si="0"/>
        <v>300</v>
      </c>
      <c r="I31" s="10">
        <f t="shared" si="1"/>
        <v>0</v>
      </c>
      <c r="J31" s="9"/>
      <c r="L31" s="11">
        <f t="shared" si="2"/>
        <v>300</v>
      </c>
      <c r="M31" s="11"/>
      <c r="N31" s="11">
        <f t="shared" si="3"/>
        <v>0</v>
      </c>
      <c r="P31" s="7">
        <v>40391</v>
      </c>
      <c r="Q31" s="1">
        <f>Q30</f>
        <v>0.45</v>
      </c>
      <c r="R31" s="10">
        <f t="shared" si="9"/>
        <v>0</v>
      </c>
      <c r="S31" s="10">
        <f t="shared" si="4"/>
        <v>0</v>
      </c>
      <c r="T31" s="9">
        <f t="shared" si="14"/>
        <v>0</v>
      </c>
      <c r="U31" s="9">
        <f>300</f>
        <v>300</v>
      </c>
      <c r="V31" s="9"/>
      <c r="W31" s="9">
        <f t="shared" si="5"/>
        <v>300</v>
      </c>
      <c r="X31" s="10">
        <f t="shared" si="6"/>
        <v>0</v>
      </c>
      <c r="Y31" s="9"/>
      <c r="Z31" s="8"/>
      <c r="AA31" s="11">
        <f t="shared" si="7"/>
        <v>300</v>
      </c>
    </row>
    <row r="32" spans="1:27" x14ac:dyDescent="0.25">
      <c r="A32" s="7">
        <v>40422</v>
      </c>
      <c r="B32" s="1">
        <v>0.27</v>
      </c>
      <c r="C32" s="58">
        <f t="shared" si="17"/>
        <v>0</v>
      </c>
      <c r="D32" s="9">
        <f t="shared" si="16"/>
        <v>0</v>
      </c>
      <c r="E32" s="9">
        <f t="shared" si="13"/>
        <v>0</v>
      </c>
      <c r="F32" s="9">
        <f>300</f>
        <v>300</v>
      </c>
      <c r="G32" s="9"/>
      <c r="H32" s="9">
        <f t="shared" si="0"/>
        <v>300</v>
      </c>
      <c r="I32" s="10">
        <f t="shared" si="1"/>
        <v>0</v>
      </c>
      <c r="J32" s="9"/>
      <c r="L32" s="11">
        <f t="shared" si="2"/>
        <v>300</v>
      </c>
      <c r="M32" s="11"/>
      <c r="N32" s="11">
        <f t="shared" si="3"/>
        <v>0</v>
      </c>
      <c r="P32" s="7">
        <v>40422</v>
      </c>
      <c r="Q32" s="1">
        <f>Q31</f>
        <v>0.45</v>
      </c>
      <c r="R32" s="10">
        <f t="shared" si="9"/>
        <v>0</v>
      </c>
      <c r="S32" s="10">
        <f t="shared" si="4"/>
        <v>0</v>
      </c>
      <c r="T32" s="9">
        <f t="shared" si="14"/>
        <v>0</v>
      </c>
      <c r="U32" s="9">
        <f>300</f>
        <v>300</v>
      </c>
      <c r="V32" s="9"/>
      <c r="W32" s="9">
        <f t="shared" si="5"/>
        <v>300</v>
      </c>
      <c r="X32" s="10">
        <f t="shared" si="6"/>
        <v>0</v>
      </c>
      <c r="Y32" s="9"/>
      <c r="Z32" s="8"/>
      <c r="AA32" s="11">
        <f t="shared" si="7"/>
        <v>300</v>
      </c>
    </row>
    <row r="33" spans="1:27" x14ac:dyDescent="0.25">
      <c r="A33" s="7">
        <v>40452</v>
      </c>
      <c r="B33" s="1">
        <v>0.27</v>
      </c>
      <c r="C33" s="58">
        <f t="shared" si="17"/>
        <v>0</v>
      </c>
      <c r="D33" s="9">
        <f t="shared" si="16"/>
        <v>0</v>
      </c>
      <c r="E33" s="9">
        <f t="shared" si="13"/>
        <v>0</v>
      </c>
      <c r="F33" s="9">
        <f>300</f>
        <v>300</v>
      </c>
      <c r="G33" s="9"/>
      <c r="H33" s="9">
        <f t="shared" si="0"/>
        <v>300</v>
      </c>
      <c r="I33" s="10">
        <f t="shared" si="1"/>
        <v>0</v>
      </c>
      <c r="J33" s="9"/>
      <c r="L33" s="11">
        <f t="shared" si="2"/>
        <v>300</v>
      </c>
      <c r="M33" s="11"/>
      <c r="N33" s="11">
        <f t="shared" si="3"/>
        <v>0</v>
      </c>
      <c r="P33" s="7">
        <v>40452</v>
      </c>
      <c r="Q33" s="1">
        <f>Q32</f>
        <v>0.45</v>
      </c>
      <c r="R33" s="10">
        <f t="shared" si="9"/>
        <v>0</v>
      </c>
      <c r="S33" s="10">
        <f t="shared" si="4"/>
        <v>0</v>
      </c>
      <c r="T33" s="9">
        <f t="shared" si="14"/>
        <v>0</v>
      </c>
      <c r="U33" s="9">
        <f>300</f>
        <v>300</v>
      </c>
      <c r="V33" s="9"/>
      <c r="W33" s="9">
        <f t="shared" si="5"/>
        <v>300</v>
      </c>
      <c r="X33" s="10">
        <f t="shared" si="6"/>
        <v>0</v>
      </c>
      <c r="Y33" s="9"/>
      <c r="Z33" s="8"/>
      <c r="AA33" s="11">
        <f t="shared" si="7"/>
        <v>300</v>
      </c>
    </row>
    <row r="34" spans="1:27" x14ac:dyDescent="0.25">
      <c r="A34" s="7">
        <v>40483</v>
      </c>
      <c r="B34" s="1">
        <v>0.27</v>
      </c>
      <c r="C34" s="58">
        <f t="shared" si="17"/>
        <v>0</v>
      </c>
      <c r="D34" s="9">
        <f t="shared" si="16"/>
        <v>0</v>
      </c>
      <c r="E34" s="9">
        <f t="shared" si="13"/>
        <v>0</v>
      </c>
      <c r="F34" s="9">
        <f>300</f>
        <v>300</v>
      </c>
      <c r="G34" s="9"/>
      <c r="H34" s="9">
        <f t="shared" si="0"/>
        <v>300</v>
      </c>
      <c r="I34" s="10">
        <f t="shared" si="1"/>
        <v>0</v>
      </c>
      <c r="J34" s="9"/>
      <c r="L34" s="11">
        <f t="shared" si="2"/>
        <v>300</v>
      </c>
      <c r="M34" s="11"/>
      <c r="N34" s="11">
        <f t="shared" si="3"/>
        <v>0</v>
      </c>
      <c r="P34" s="7">
        <v>40483</v>
      </c>
      <c r="Q34" s="1">
        <f>Q33</f>
        <v>0.45</v>
      </c>
      <c r="R34" s="10">
        <f t="shared" si="9"/>
        <v>0</v>
      </c>
      <c r="S34" s="10">
        <f t="shared" si="4"/>
        <v>0</v>
      </c>
      <c r="T34" s="9">
        <f t="shared" si="14"/>
        <v>0</v>
      </c>
      <c r="U34" s="9">
        <f>300</f>
        <v>300</v>
      </c>
      <c r="V34" s="9"/>
      <c r="W34" s="9">
        <f t="shared" si="5"/>
        <v>300</v>
      </c>
      <c r="X34" s="10">
        <f t="shared" si="6"/>
        <v>0</v>
      </c>
      <c r="Y34" s="9"/>
      <c r="Z34" s="8"/>
      <c r="AA34" s="11">
        <f t="shared" si="7"/>
        <v>300</v>
      </c>
    </row>
    <row r="35" spans="1:27" x14ac:dyDescent="0.25">
      <c r="A35" s="7">
        <v>40513</v>
      </c>
      <c r="B35" s="1">
        <v>0.35</v>
      </c>
      <c r="C35" s="58">
        <f t="shared" si="17"/>
        <v>0</v>
      </c>
      <c r="D35" s="12">
        <f t="shared" ref="D35:D47" si="18">ROUND(C35*0.35,0)</f>
        <v>0</v>
      </c>
      <c r="E35" s="9">
        <f t="shared" si="13"/>
        <v>0</v>
      </c>
      <c r="F35" s="9">
        <f>300</f>
        <v>300</v>
      </c>
      <c r="G35" s="9"/>
      <c r="H35" s="9">
        <f t="shared" ref="H35:H66" si="19">SUM(C35:F35)</f>
        <v>300</v>
      </c>
      <c r="I35" s="10">
        <f t="shared" ref="I35:I66" si="20">IF(H35&gt;40000,200,IF(H35&gt;25000,150,IF(H35&gt;15000,130,IF(H35&gt;9000,110,IF(H35&gt;8000,90,IF(H35&gt;7000,50,IF(H35&gt;6000,45,IF(H35&gt;5000,40,0))))))))</f>
        <v>0</v>
      </c>
      <c r="J35" s="9"/>
      <c r="L35" s="11">
        <f t="shared" ref="L35:L66" si="21">(H35-(I35+J35+K35))</f>
        <v>300</v>
      </c>
      <c r="M35" s="11"/>
      <c r="N35" s="11">
        <f t="shared" ref="N35:N66" si="22">AA35-L35</f>
        <v>0</v>
      </c>
      <c r="P35" s="7">
        <v>40513</v>
      </c>
      <c r="Q35" s="1">
        <f>Q34</f>
        <v>0.45</v>
      </c>
      <c r="R35" s="10">
        <f t="shared" si="9"/>
        <v>0</v>
      </c>
      <c r="S35" s="10">
        <f t="shared" ref="S35:S66" si="23">ROUND(R35*Q35,0)</f>
        <v>0</v>
      </c>
      <c r="T35" s="9">
        <f t="shared" si="14"/>
        <v>0</v>
      </c>
      <c r="U35" s="9">
        <f>300</f>
        <v>300</v>
      </c>
      <c r="V35" s="9"/>
      <c r="W35" s="9">
        <f t="shared" ref="W35:W66" si="24">SUM(R35:U35)</f>
        <v>300</v>
      </c>
      <c r="X35" s="10">
        <f t="shared" ref="X35:X66" si="25">IF(W35&gt;40000,200,IF(W35&gt;25000,150,IF(W35&gt;15000,130,IF(W35&gt;9000,110,IF(W35&gt;8000,90,IF(W35&gt;7000,50,IF(W35&gt;6000,45,IF(W35&gt;5000,40,0))))))))</f>
        <v>0</v>
      </c>
      <c r="Y35" s="9"/>
      <c r="Z35" s="8"/>
      <c r="AA35" s="11">
        <f t="shared" ref="AA35:AA66" si="26">(W35-SUM(X35:Z35))</f>
        <v>300</v>
      </c>
    </row>
    <row r="36" spans="1:27" x14ac:dyDescent="0.25">
      <c r="A36" s="7">
        <v>40544</v>
      </c>
      <c r="B36" s="1">
        <v>0.35</v>
      </c>
      <c r="C36" s="58">
        <f t="shared" si="17"/>
        <v>0</v>
      </c>
      <c r="D36" s="9">
        <f t="shared" si="18"/>
        <v>0</v>
      </c>
      <c r="E36" s="9">
        <f t="shared" si="13"/>
        <v>0</v>
      </c>
      <c r="F36" s="9">
        <f>300</f>
        <v>300</v>
      </c>
      <c r="G36" s="9"/>
      <c r="H36" s="9">
        <f t="shared" si="19"/>
        <v>300</v>
      </c>
      <c r="I36" s="10">
        <f t="shared" si="20"/>
        <v>0</v>
      </c>
      <c r="J36" s="9"/>
      <c r="L36" s="11">
        <f t="shared" si="21"/>
        <v>300</v>
      </c>
      <c r="M36" s="11"/>
      <c r="N36" s="11">
        <f t="shared" si="22"/>
        <v>0</v>
      </c>
      <c r="P36" s="7">
        <v>40544</v>
      </c>
      <c r="Q36" s="1">
        <v>0.51</v>
      </c>
      <c r="R36" s="10">
        <f t="shared" si="9"/>
        <v>0</v>
      </c>
      <c r="S36" s="10">
        <f t="shared" si="23"/>
        <v>0</v>
      </c>
      <c r="T36" s="9">
        <f t="shared" si="14"/>
        <v>0</v>
      </c>
      <c r="U36" s="9">
        <f>300</f>
        <v>300</v>
      </c>
      <c r="V36" s="9"/>
      <c r="W36" s="9">
        <f t="shared" si="24"/>
        <v>300</v>
      </c>
      <c r="X36" s="10">
        <f t="shared" si="25"/>
        <v>0</v>
      </c>
      <c r="Y36" s="9"/>
      <c r="Z36" s="8"/>
      <c r="AA36" s="11">
        <f t="shared" si="26"/>
        <v>300</v>
      </c>
    </row>
    <row r="37" spans="1:27" x14ac:dyDescent="0.25">
      <c r="A37" s="7">
        <v>40575</v>
      </c>
      <c r="B37" s="1">
        <v>0.35</v>
      </c>
      <c r="C37" s="58">
        <f t="shared" si="17"/>
        <v>0</v>
      </c>
      <c r="D37" s="9">
        <f t="shared" si="18"/>
        <v>0</v>
      </c>
      <c r="E37" s="9">
        <f t="shared" si="13"/>
        <v>0</v>
      </c>
      <c r="F37" s="9">
        <f>300</f>
        <v>300</v>
      </c>
      <c r="G37" s="9"/>
      <c r="H37" s="9">
        <f t="shared" si="19"/>
        <v>300</v>
      </c>
      <c r="I37" s="10">
        <f t="shared" si="20"/>
        <v>0</v>
      </c>
      <c r="J37" s="9"/>
      <c r="L37" s="11">
        <f t="shared" si="21"/>
        <v>300</v>
      </c>
      <c r="M37" s="11"/>
      <c r="N37" s="11">
        <f t="shared" si="22"/>
        <v>0</v>
      </c>
      <c r="P37" s="7">
        <v>40575</v>
      </c>
      <c r="Q37" s="1">
        <f>Q36</f>
        <v>0.51</v>
      </c>
      <c r="R37" s="10">
        <f t="shared" si="9"/>
        <v>0</v>
      </c>
      <c r="S37" s="10">
        <f t="shared" si="23"/>
        <v>0</v>
      </c>
      <c r="T37" s="9">
        <f t="shared" si="14"/>
        <v>0</v>
      </c>
      <c r="U37" s="9">
        <f>300</f>
        <v>300</v>
      </c>
      <c r="V37" s="9"/>
      <c r="W37" s="9">
        <f t="shared" si="24"/>
        <v>300</v>
      </c>
      <c r="X37" s="10">
        <f t="shared" si="25"/>
        <v>0</v>
      </c>
      <c r="Y37" s="9"/>
      <c r="Z37" s="8"/>
      <c r="AA37" s="11">
        <f t="shared" si="26"/>
        <v>300</v>
      </c>
    </row>
    <row r="38" spans="1:27" x14ac:dyDescent="0.25">
      <c r="A38" s="7">
        <v>40603</v>
      </c>
      <c r="B38" s="1">
        <v>0.35</v>
      </c>
      <c r="C38" s="58">
        <f t="shared" si="17"/>
        <v>0</v>
      </c>
      <c r="D38" s="9">
        <f t="shared" si="18"/>
        <v>0</v>
      </c>
      <c r="E38" s="9">
        <f t="shared" si="13"/>
        <v>0</v>
      </c>
      <c r="F38" s="9">
        <f>300</f>
        <v>300</v>
      </c>
      <c r="G38" s="9"/>
      <c r="H38" s="9">
        <f t="shared" si="19"/>
        <v>300</v>
      </c>
      <c r="I38" s="10">
        <f t="shared" si="20"/>
        <v>0</v>
      </c>
      <c r="J38" s="9"/>
      <c r="L38" s="11">
        <f t="shared" si="21"/>
        <v>300</v>
      </c>
      <c r="M38" s="11"/>
      <c r="N38" s="11">
        <f t="shared" si="22"/>
        <v>0</v>
      </c>
      <c r="P38" s="7">
        <v>40603</v>
      </c>
      <c r="Q38" s="1">
        <f>Q37</f>
        <v>0.51</v>
      </c>
      <c r="R38" s="10">
        <f t="shared" si="9"/>
        <v>0</v>
      </c>
      <c r="S38" s="10">
        <f t="shared" si="23"/>
        <v>0</v>
      </c>
      <c r="T38" s="9">
        <f t="shared" si="14"/>
        <v>0</v>
      </c>
      <c r="U38" s="9">
        <f>300</f>
        <v>300</v>
      </c>
      <c r="V38" s="9"/>
      <c r="W38" s="9">
        <f t="shared" si="24"/>
        <v>300</v>
      </c>
      <c r="X38" s="10">
        <f t="shared" si="25"/>
        <v>0</v>
      </c>
      <c r="Y38" s="9"/>
      <c r="Z38" s="8"/>
      <c r="AA38" s="11">
        <f t="shared" si="26"/>
        <v>300</v>
      </c>
    </row>
    <row r="39" spans="1:27" x14ac:dyDescent="0.25">
      <c r="A39" s="7">
        <v>40634</v>
      </c>
      <c r="B39" s="1">
        <v>0.35</v>
      </c>
      <c r="C39" s="58">
        <f t="shared" si="17"/>
        <v>0</v>
      </c>
      <c r="D39" s="9">
        <f t="shared" si="18"/>
        <v>0</v>
      </c>
      <c r="E39" s="9">
        <f t="shared" si="13"/>
        <v>0</v>
      </c>
      <c r="F39" s="9">
        <f>300</f>
        <v>300</v>
      </c>
      <c r="G39" s="9"/>
      <c r="H39" s="9">
        <f t="shared" si="19"/>
        <v>300</v>
      </c>
      <c r="I39" s="10">
        <f t="shared" si="20"/>
        <v>0</v>
      </c>
      <c r="J39" s="9"/>
      <c r="L39" s="11">
        <f t="shared" si="21"/>
        <v>300</v>
      </c>
      <c r="M39" s="11"/>
      <c r="N39" s="11">
        <f t="shared" si="22"/>
        <v>0</v>
      </c>
      <c r="P39" s="7">
        <v>40634</v>
      </c>
      <c r="Q39" s="1">
        <f>Q38</f>
        <v>0.51</v>
      </c>
      <c r="R39" s="10">
        <f t="shared" si="9"/>
        <v>0</v>
      </c>
      <c r="S39" s="10">
        <f t="shared" si="23"/>
        <v>0</v>
      </c>
      <c r="T39" s="9">
        <f t="shared" si="14"/>
        <v>0</v>
      </c>
      <c r="U39" s="9">
        <f>300</f>
        <v>300</v>
      </c>
      <c r="V39" s="9"/>
      <c r="W39" s="9">
        <f t="shared" si="24"/>
        <v>300</v>
      </c>
      <c r="X39" s="10">
        <f t="shared" si="25"/>
        <v>0</v>
      </c>
      <c r="Y39" s="9"/>
      <c r="Z39" s="8"/>
      <c r="AA39" s="11">
        <f t="shared" si="26"/>
        <v>300</v>
      </c>
    </row>
    <row r="40" spans="1:27" x14ac:dyDescent="0.25">
      <c r="A40" s="7">
        <v>40664</v>
      </c>
      <c r="B40" s="1">
        <v>0.35</v>
      </c>
      <c r="C40" s="58">
        <f t="shared" si="17"/>
        <v>0</v>
      </c>
      <c r="D40" s="9">
        <f t="shared" si="18"/>
        <v>0</v>
      </c>
      <c r="E40" s="9">
        <f t="shared" si="13"/>
        <v>0</v>
      </c>
      <c r="F40" s="9">
        <f>300</f>
        <v>300</v>
      </c>
      <c r="G40" s="9"/>
      <c r="H40" s="9">
        <f t="shared" si="19"/>
        <v>300</v>
      </c>
      <c r="I40" s="10">
        <f t="shared" si="20"/>
        <v>0</v>
      </c>
      <c r="J40" s="9"/>
      <c r="L40" s="11">
        <f t="shared" si="21"/>
        <v>300</v>
      </c>
      <c r="M40" s="11"/>
      <c r="N40" s="11">
        <f t="shared" si="22"/>
        <v>0</v>
      </c>
      <c r="P40" s="7">
        <v>40664</v>
      </c>
      <c r="Q40" s="1">
        <f>Q39</f>
        <v>0.51</v>
      </c>
      <c r="R40" s="10">
        <f t="shared" si="9"/>
        <v>0</v>
      </c>
      <c r="S40" s="10">
        <f t="shared" si="23"/>
        <v>0</v>
      </c>
      <c r="T40" s="9">
        <f t="shared" si="14"/>
        <v>0</v>
      </c>
      <c r="U40" s="9">
        <f>300</f>
        <v>300</v>
      </c>
      <c r="V40" s="9"/>
      <c r="W40" s="9">
        <f t="shared" si="24"/>
        <v>300</v>
      </c>
      <c r="X40" s="10">
        <f t="shared" si="25"/>
        <v>0</v>
      </c>
      <c r="Y40" s="9"/>
      <c r="Z40" s="8"/>
      <c r="AA40" s="11">
        <f t="shared" si="26"/>
        <v>300</v>
      </c>
    </row>
    <row r="41" spans="1:27" x14ac:dyDescent="0.25">
      <c r="A41" s="7">
        <v>40695</v>
      </c>
      <c r="B41" s="1">
        <v>0.35</v>
      </c>
      <c r="C41" s="58">
        <f t="shared" si="17"/>
        <v>0</v>
      </c>
      <c r="D41" s="9">
        <f t="shared" si="18"/>
        <v>0</v>
      </c>
      <c r="E41" s="9">
        <f t="shared" si="13"/>
        <v>0</v>
      </c>
      <c r="F41" s="9">
        <f>300</f>
        <v>300</v>
      </c>
      <c r="G41" s="9"/>
      <c r="H41" s="9">
        <f t="shared" si="19"/>
        <v>300</v>
      </c>
      <c r="I41" s="10">
        <f t="shared" si="20"/>
        <v>0</v>
      </c>
      <c r="J41" s="9"/>
      <c r="L41" s="11">
        <f t="shared" si="21"/>
        <v>300</v>
      </c>
      <c r="M41" s="11"/>
      <c r="N41" s="11">
        <f t="shared" si="22"/>
        <v>0</v>
      </c>
      <c r="P41" s="7">
        <v>40695</v>
      </c>
      <c r="Q41" s="1">
        <f>Q40</f>
        <v>0.51</v>
      </c>
      <c r="R41" s="10">
        <f t="shared" si="9"/>
        <v>0</v>
      </c>
      <c r="S41" s="10">
        <f t="shared" si="23"/>
        <v>0</v>
      </c>
      <c r="T41" s="9">
        <f t="shared" si="14"/>
        <v>0</v>
      </c>
      <c r="U41" s="9">
        <f>300</f>
        <v>300</v>
      </c>
      <c r="V41" s="9"/>
      <c r="W41" s="9">
        <f t="shared" si="24"/>
        <v>300</v>
      </c>
      <c r="X41" s="10">
        <f t="shared" si="25"/>
        <v>0</v>
      </c>
      <c r="Y41" s="9"/>
      <c r="Z41" s="8"/>
      <c r="AA41" s="11">
        <f t="shared" si="26"/>
        <v>300</v>
      </c>
    </row>
    <row r="42" spans="1:27" x14ac:dyDescent="0.25">
      <c r="A42" s="7">
        <v>40725</v>
      </c>
      <c r="B42" s="1">
        <v>0.35</v>
      </c>
      <c r="C42" s="58">
        <f>C30+IF(MOD(C30*0.03,10)&gt;=1,C30*0.03-MOD(C30*0.03,10)+10,C30*0.03-MOD(C30*0.03,10))</f>
        <v>0</v>
      </c>
      <c r="D42" s="9">
        <f t="shared" si="18"/>
        <v>0</v>
      </c>
      <c r="E42" s="9">
        <f t="shared" si="13"/>
        <v>0</v>
      </c>
      <c r="F42" s="9">
        <f>300</f>
        <v>300</v>
      </c>
      <c r="G42" s="9"/>
      <c r="H42" s="9">
        <f t="shared" si="19"/>
        <v>300</v>
      </c>
      <c r="I42" s="10">
        <f t="shared" si="20"/>
        <v>0</v>
      </c>
      <c r="J42" s="9"/>
      <c r="L42" s="11">
        <f t="shared" si="21"/>
        <v>300</v>
      </c>
      <c r="M42" s="11"/>
      <c r="N42" s="11">
        <f t="shared" si="22"/>
        <v>0</v>
      </c>
      <c r="P42" s="7">
        <v>40725</v>
      </c>
      <c r="Q42" s="1">
        <v>0.57999999999999996</v>
      </c>
      <c r="R42" s="10">
        <f t="shared" si="9"/>
        <v>0</v>
      </c>
      <c r="S42" s="10">
        <f t="shared" si="23"/>
        <v>0</v>
      </c>
      <c r="T42" s="9">
        <f t="shared" si="14"/>
        <v>0</v>
      </c>
      <c r="U42" s="9">
        <f>300</f>
        <v>300</v>
      </c>
      <c r="V42" s="9"/>
      <c r="W42" s="9">
        <f t="shared" si="24"/>
        <v>300</v>
      </c>
      <c r="X42" s="10">
        <f t="shared" si="25"/>
        <v>0</v>
      </c>
      <c r="Y42" s="9"/>
      <c r="Z42" s="8"/>
      <c r="AA42" s="11">
        <f t="shared" si="26"/>
        <v>300</v>
      </c>
    </row>
    <row r="43" spans="1:27" x14ac:dyDescent="0.25">
      <c r="A43" s="7">
        <v>40756</v>
      </c>
      <c r="B43" s="1">
        <v>0.35</v>
      </c>
      <c r="C43" s="58">
        <f t="shared" ref="C43:C53" si="27">C42</f>
        <v>0</v>
      </c>
      <c r="D43" s="9">
        <f t="shared" si="18"/>
        <v>0</v>
      </c>
      <c r="E43" s="9">
        <f t="shared" si="13"/>
        <v>0</v>
      </c>
      <c r="F43" s="9">
        <f>300</f>
        <v>300</v>
      </c>
      <c r="G43" s="9"/>
      <c r="H43" s="9">
        <f t="shared" si="19"/>
        <v>300</v>
      </c>
      <c r="I43" s="10">
        <f t="shared" si="20"/>
        <v>0</v>
      </c>
      <c r="J43" s="9"/>
      <c r="K43" s="3"/>
      <c r="L43" s="11">
        <f t="shared" si="21"/>
        <v>300</v>
      </c>
      <c r="M43" s="11"/>
      <c r="N43" s="11">
        <f t="shared" si="22"/>
        <v>0</v>
      </c>
      <c r="P43" s="7">
        <v>40756</v>
      </c>
      <c r="Q43" s="1">
        <f>Q42</f>
        <v>0.57999999999999996</v>
      </c>
      <c r="R43" s="10">
        <f t="shared" si="9"/>
        <v>0</v>
      </c>
      <c r="S43" s="10">
        <f t="shared" si="23"/>
        <v>0</v>
      </c>
      <c r="T43" s="9">
        <f t="shared" si="14"/>
        <v>0</v>
      </c>
      <c r="U43" s="9">
        <f>300</f>
        <v>300</v>
      </c>
      <c r="V43" s="9"/>
      <c r="W43" s="9">
        <f t="shared" si="24"/>
        <v>300</v>
      </c>
      <c r="X43" s="10">
        <f t="shared" si="25"/>
        <v>0</v>
      </c>
      <c r="Y43" s="9"/>
      <c r="AA43" s="11">
        <f t="shared" si="26"/>
        <v>300</v>
      </c>
    </row>
    <row r="44" spans="1:27" x14ac:dyDescent="0.25">
      <c r="A44" s="7">
        <v>40787</v>
      </c>
      <c r="B44" s="1">
        <v>0.35</v>
      </c>
      <c r="C44" s="58">
        <f t="shared" si="27"/>
        <v>0</v>
      </c>
      <c r="D44" s="9">
        <f t="shared" si="18"/>
        <v>0</v>
      </c>
      <c r="E44" s="9">
        <f t="shared" si="13"/>
        <v>0</v>
      </c>
      <c r="F44" s="9">
        <f>300</f>
        <v>300</v>
      </c>
      <c r="G44" s="9"/>
      <c r="H44" s="9">
        <f t="shared" si="19"/>
        <v>300</v>
      </c>
      <c r="I44" s="10">
        <f t="shared" si="20"/>
        <v>0</v>
      </c>
      <c r="J44" s="9"/>
      <c r="L44" s="11">
        <f t="shared" si="21"/>
        <v>300</v>
      </c>
      <c r="M44" s="11"/>
      <c r="N44" s="11">
        <f t="shared" si="22"/>
        <v>0</v>
      </c>
      <c r="P44" s="7">
        <v>40787</v>
      </c>
      <c r="Q44" s="1">
        <f>Q43</f>
        <v>0.57999999999999996</v>
      </c>
      <c r="R44" s="10">
        <f t="shared" si="9"/>
        <v>0</v>
      </c>
      <c r="S44" s="10">
        <f t="shared" si="23"/>
        <v>0</v>
      </c>
      <c r="T44" s="9">
        <f t="shared" si="14"/>
        <v>0</v>
      </c>
      <c r="U44" s="9">
        <f>300</f>
        <v>300</v>
      </c>
      <c r="V44" s="9"/>
      <c r="W44" s="9">
        <f t="shared" si="24"/>
        <v>300</v>
      </c>
      <c r="X44" s="10">
        <f t="shared" si="25"/>
        <v>0</v>
      </c>
      <c r="Y44" s="9"/>
      <c r="Z44" s="8"/>
      <c r="AA44" s="11">
        <f t="shared" si="26"/>
        <v>300</v>
      </c>
    </row>
    <row r="45" spans="1:27" x14ac:dyDescent="0.25">
      <c r="A45" s="7">
        <v>40817</v>
      </c>
      <c r="B45" s="1">
        <v>0.35</v>
      </c>
      <c r="C45" s="58">
        <f t="shared" si="27"/>
        <v>0</v>
      </c>
      <c r="D45" s="9">
        <f t="shared" si="18"/>
        <v>0</v>
      </c>
      <c r="E45" s="9">
        <f t="shared" si="13"/>
        <v>0</v>
      </c>
      <c r="F45" s="9">
        <f>300</f>
        <v>300</v>
      </c>
      <c r="G45" s="9"/>
      <c r="H45" s="9">
        <f t="shared" si="19"/>
        <v>300</v>
      </c>
      <c r="I45" s="10">
        <f t="shared" si="20"/>
        <v>0</v>
      </c>
      <c r="J45" s="9"/>
      <c r="L45" s="11">
        <f t="shared" si="21"/>
        <v>300</v>
      </c>
      <c r="M45" s="11"/>
      <c r="N45" s="11">
        <f t="shared" si="22"/>
        <v>0</v>
      </c>
      <c r="P45" s="7">
        <v>40817</v>
      </c>
      <c r="Q45" s="1">
        <f>Q44</f>
        <v>0.57999999999999996</v>
      </c>
      <c r="R45" s="10">
        <f t="shared" si="9"/>
        <v>0</v>
      </c>
      <c r="S45" s="10">
        <f t="shared" si="23"/>
        <v>0</v>
      </c>
      <c r="T45" s="9">
        <f t="shared" si="14"/>
        <v>0</v>
      </c>
      <c r="U45" s="9">
        <f>300</f>
        <v>300</v>
      </c>
      <c r="V45" s="9"/>
      <c r="W45" s="9">
        <f t="shared" si="24"/>
        <v>300</v>
      </c>
      <c r="X45" s="10">
        <f t="shared" si="25"/>
        <v>0</v>
      </c>
      <c r="Y45" s="9"/>
      <c r="Z45" s="8"/>
      <c r="AA45" s="11">
        <f t="shared" si="26"/>
        <v>300</v>
      </c>
    </row>
    <row r="46" spans="1:27" x14ac:dyDescent="0.25">
      <c r="A46" s="7">
        <v>40848</v>
      </c>
      <c r="B46" s="1">
        <v>0.35</v>
      </c>
      <c r="C46" s="58">
        <f t="shared" si="27"/>
        <v>0</v>
      </c>
      <c r="D46" s="9">
        <f t="shared" si="18"/>
        <v>0</v>
      </c>
      <c r="E46" s="9">
        <f t="shared" si="13"/>
        <v>0</v>
      </c>
      <c r="F46" s="9">
        <f>300</f>
        <v>300</v>
      </c>
      <c r="G46" s="9"/>
      <c r="H46" s="9">
        <f t="shared" si="19"/>
        <v>300</v>
      </c>
      <c r="I46" s="10">
        <f t="shared" si="20"/>
        <v>0</v>
      </c>
      <c r="J46" s="9"/>
      <c r="L46" s="11">
        <f t="shared" si="21"/>
        <v>300</v>
      </c>
      <c r="M46" s="11"/>
      <c r="N46" s="11">
        <f t="shared" si="22"/>
        <v>0</v>
      </c>
      <c r="P46" s="7">
        <v>40848</v>
      </c>
      <c r="Q46" s="1">
        <f>Q45</f>
        <v>0.57999999999999996</v>
      </c>
      <c r="R46" s="10">
        <f t="shared" si="9"/>
        <v>0</v>
      </c>
      <c r="S46" s="10">
        <f t="shared" si="23"/>
        <v>0</v>
      </c>
      <c r="T46" s="9">
        <f t="shared" si="14"/>
        <v>0</v>
      </c>
      <c r="U46" s="9">
        <f>300</f>
        <v>300</v>
      </c>
      <c r="V46" s="9"/>
      <c r="W46" s="9">
        <f t="shared" si="24"/>
        <v>300</v>
      </c>
      <c r="X46" s="10">
        <f t="shared" si="25"/>
        <v>0</v>
      </c>
      <c r="Y46" s="9"/>
      <c r="Z46" s="8"/>
      <c r="AA46" s="11">
        <f t="shared" si="26"/>
        <v>300</v>
      </c>
    </row>
    <row r="47" spans="1:27" x14ac:dyDescent="0.25">
      <c r="A47" s="7">
        <v>40878</v>
      </c>
      <c r="B47" s="1">
        <v>0.35</v>
      </c>
      <c r="C47" s="58">
        <f t="shared" si="27"/>
        <v>0</v>
      </c>
      <c r="D47" s="9">
        <f t="shared" si="18"/>
        <v>0</v>
      </c>
      <c r="E47" s="9">
        <f t="shared" ref="E47:E78" si="28">ROUND(C47*0.15,0)</f>
        <v>0</v>
      </c>
      <c r="F47" s="9">
        <f>300</f>
        <v>300</v>
      </c>
      <c r="G47" s="9"/>
      <c r="H47" s="9">
        <f t="shared" si="19"/>
        <v>300</v>
      </c>
      <c r="I47" s="10">
        <f t="shared" si="20"/>
        <v>0</v>
      </c>
      <c r="J47" s="9"/>
      <c r="L47" s="11">
        <f t="shared" si="21"/>
        <v>300</v>
      </c>
      <c r="M47" s="11"/>
      <c r="N47" s="11">
        <f t="shared" si="22"/>
        <v>0</v>
      </c>
      <c r="P47" s="7">
        <v>40878</v>
      </c>
      <c r="Q47" s="1">
        <f>Q46</f>
        <v>0.57999999999999996</v>
      </c>
      <c r="R47" s="10">
        <f t="shared" si="9"/>
        <v>0</v>
      </c>
      <c r="S47" s="10">
        <f t="shared" si="23"/>
        <v>0</v>
      </c>
      <c r="T47" s="9">
        <f t="shared" ref="T47:T78" si="29">ROUND(R47*0.15,0)</f>
        <v>0</v>
      </c>
      <c r="U47" s="9">
        <f>300</f>
        <v>300</v>
      </c>
      <c r="V47" s="9"/>
      <c r="W47" s="9">
        <f t="shared" si="24"/>
        <v>300</v>
      </c>
      <c r="X47" s="10">
        <f t="shared" si="25"/>
        <v>0</v>
      </c>
      <c r="Y47" s="9"/>
      <c r="Z47" s="8"/>
      <c r="AA47" s="11">
        <f t="shared" si="26"/>
        <v>300</v>
      </c>
    </row>
    <row r="48" spans="1:27" x14ac:dyDescent="0.25">
      <c r="A48" s="7">
        <v>40909</v>
      </c>
      <c r="B48" s="1">
        <v>0.45</v>
      </c>
      <c r="C48" s="58">
        <f t="shared" si="27"/>
        <v>0</v>
      </c>
      <c r="D48" s="9">
        <f t="shared" ref="D48:D59" si="30">ROUND(C48*0.45,0)</f>
        <v>0</v>
      </c>
      <c r="E48" s="9">
        <f t="shared" si="28"/>
        <v>0</v>
      </c>
      <c r="F48" s="9">
        <f>300</f>
        <v>300</v>
      </c>
      <c r="G48" s="9"/>
      <c r="H48" s="9">
        <f t="shared" si="19"/>
        <v>300</v>
      </c>
      <c r="I48" s="10">
        <f t="shared" si="20"/>
        <v>0</v>
      </c>
      <c r="J48" s="9"/>
      <c r="L48" s="11">
        <f t="shared" si="21"/>
        <v>300</v>
      </c>
      <c r="M48" s="11"/>
      <c r="N48" s="11">
        <f t="shared" si="22"/>
        <v>0</v>
      </c>
      <c r="P48" s="7">
        <v>40909</v>
      </c>
      <c r="Q48" s="1">
        <v>0.65</v>
      </c>
      <c r="R48" s="10">
        <f t="shared" si="9"/>
        <v>0</v>
      </c>
      <c r="S48" s="10">
        <f t="shared" si="23"/>
        <v>0</v>
      </c>
      <c r="T48" s="9">
        <f t="shared" si="29"/>
        <v>0</v>
      </c>
      <c r="U48" s="9">
        <f>300</f>
        <v>300</v>
      </c>
      <c r="V48" s="9"/>
      <c r="W48" s="9">
        <f t="shared" si="24"/>
        <v>300</v>
      </c>
      <c r="X48" s="10">
        <f t="shared" si="25"/>
        <v>0</v>
      </c>
      <c r="Y48" s="9"/>
      <c r="Z48" s="8"/>
      <c r="AA48" s="11">
        <f t="shared" si="26"/>
        <v>300</v>
      </c>
    </row>
    <row r="49" spans="1:27" x14ac:dyDescent="0.25">
      <c r="A49" s="7">
        <v>40940</v>
      </c>
      <c r="B49" s="1">
        <v>0.45</v>
      </c>
      <c r="C49" s="58">
        <f t="shared" si="27"/>
        <v>0</v>
      </c>
      <c r="D49" s="9">
        <f t="shared" si="30"/>
        <v>0</v>
      </c>
      <c r="E49" s="9">
        <f t="shared" si="28"/>
        <v>0</v>
      </c>
      <c r="F49" s="9">
        <f>300</f>
        <v>300</v>
      </c>
      <c r="G49" s="9"/>
      <c r="H49" s="9">
        <f t="shared" si="19"/>
        <v>300</v>
      </c>
      <c r="I49" s="10">
        <f t="shared" si="20"/>
        <v>0</v>
      </c>
      <c r="J49" s="9"/>
      <c r="L49" s="11">
        <f t="shared" si="21"/>
        <v>300</v>
      </c>
      <c r="M49" s="11"/>
      <c r="N49" s="11">
        <f t="shared" si="22"/>
        <v>0</v>
      </c>
      <c r="P49" s="7">
        <v>40940</v>
      </c>
      <c r="Q49" s="1">
        <f>Q48</f>
        <v>0.65</v>
      </c>
      <c r="R49" s="10">
        <f t="shared" si="9"/>
        <v>0</v>
      </c>
      <c r="S49" s="10">
        <f t="shared" si="23"/>
        <v>0</v>
      </c>
      <c r="T49" s="9">
        <f t="shared" si="29"/>
        <v>0</v>
      </c>
      <c r="U49" s="9">
        <f>300</f>
        <v>300</v>
      </c>
      <c r="V49" s="9"/>
      <c r="W49" s="9">
        <f t="shared" si="24"/>
        <v>300</v>
      </c>
      <c r="X49" s="10">
        <f t="shared" si="25"/>
        <v>0</v>
      </c>
      <c r="Y49" s="9"/>
      <c r="Z49" s="8"/>
      <c r="AA49" s="11">
        <f t="shared" si="26"/>
        <v>300</v>
      </c>
    </row>
    <row r="50" spans="1:27" x14ac:dyDescent="0.25">
      <c r="A50" s="7">
        <v>40969</v>
      </c>
      <c r="B50" s="1">
        <v>0.45</v>
      </c>
      <c r="C50" s="58">
        <f t="shared" si="27"/>
        <v>0</v>
      </c>
      <c r="D50" s="9">
        <f t="shared" si="30"/>
        <v>0</v>
      </c>
      <c r="E50" s="9">
        <f t="shared" si="28"/>
        <v>0</v>
      </c>
      <c r="F50" s="9">
        <f>300</f>
        <v>300</v>
      </c>
      <c r="G50" s="9"/>
      <c r="H50" s="9">
        <f t="shared" si="19"/>
        <v>300</v>
      </c>
      <c r="I50" s="10">
        <f t="shared" si="20"/>
        <v>0</v>
      </c>
      <c r="J50" s="9"/>
      <c r="L50" s="11">
        <f t="shared" si="21"/>
        <v>300</v>
      </c>
      <c r="M50" s="11"/>
      <c r="N50" s="11">
        <f t="shared" si="22"/>
        <v>0</v>
      </c>
      <c r="P50" s="7">
        <v>40969</v>
      </c>
      <c r="Q50" s="1">
        <f>Q49</f>
        <v>0.65</v>
      </c>
      <c r="R50" s="10">
        <f t="shared" si="9"/>
        <v>0</v>
      </c>
      <c r="S50" s="10">
        <f t="shared" si="23"/>
        <v>0</v>
      </c>
      <c r="T50" s="9">
        <f t="shared" si="29"/>
        <v>0</v>
      </c>
      <c r="U50" s="9">
        <f>300</f>
        <v>300</v>
      </c>
      <c r="V50" s="9"/>
      <c r="W50" s="9">
        <f t="shared" si="24"/>
        <v>300</v>
      </c>
      <c r="X50" s="10">
        <f t="shared" si="25"/>
        <v>0</v>
      </c>
      <c r="Y50" s="9"/>
      <c r="Z50" s="8"/>
      <c r="AA50" s="11">
        <f t="shared" si="26"/>
        <v>300</v>
      </c>
    </row>
    <row r="51" spans="1:27" x14ac:dyDescent="0.25">
      <c r="A51" s="7">
        <v>41000</v>
      </c>
      <c r="B51" s="1">
        <v>0.45</v>
      </c>
      <c r="C51" s="58">
        <f t="shared" si="27"/>
        <v>0</v>
      </c>
      <c r="D51" s="9">
        <f t="shared" si="30"/>
        <v>0</v>
      </c>
      <c r="E51" s="9">
        <f t="shared" si="28"/>
        <v>0</v>
      </c>
      <c r="F51" s="9">
        <f>300</f>
        <v>300</v>
      </c>
      <c r="G51" s="9"/>
      <c r="H51" s="9">
        <f t="shared" si="19"/>
        <v>300</v>
      </c>
      <c r="I51" s="10">
        <f t="shared" si="20"/>
        <v>0</v>
      </c>
      <c r="J51" s="9"/>
      <c r="L51" s="11">
        <f t="shared" si="21"/>
        <v>300</v>
      </c>
      <c r="M51" s="11"/>
      <c r="N51" s="11">
        <f t="shared" si="22"/>
        <v>0</v>
      </c>
      <c r="P51" s="7">
        <v>41000</v>
      </c>
      <c r="Q51" s="1">
        <f>Q50</f>
        <v>0.65</v>
      </c>
      <c r="R51" s="10">
        <f t="shared" si="9"/>
        <v>0</v>
      </c>
      <c r="S51" s="10">
        <f t="shared" si="23"/>
        <v>0</v>
      </c>
      <c r="T51" s="9">
        <f t="shared" si="29"/>
        <v>0</v>
      </c>
      <c r="U51" s="9">
        <f>300</f>
        <v>300</v>
      </c>
      <c r="V51" s="9"/>
      <c r="W51" s="9">
        <f t="shared" si="24"/>
        <v>300</v>
      </c>
      <c r="X51" s="10">
        <f t="shared" si="25"/>
        <v>0</v>
      </c>
      <c r="Y51" s="9"/>
      <c r="Z51" s="8"/>
      <c r="AA51" s="11">
        <f t="shared" si="26"/>
        <v>300</v>
      </c>
    </row>
    <row r="52" spans="1:27" x14ac:dyDescent="0.25">
      <c r="A52" s="7">
        <v>41030</v>
      </c>
      <c r="B52" s="1">
        <v>0.45</v>
      </c>
      <c r="C52" s="58">
        <f t="shared" si="27"/>
        <v>0</v>
      </c>
      <c r="D52" s="9">
        <f t="shared" si="30"/>
        <v>0</v>
      </c>
      <c r="E52" s="9">
        <f t="shared" si="28"/>
        <v>0</v>
      </c>
      <c r="F52" s="9">
        <f>300</f>
        <v>300</v>
      </c>
      <c r="G52" s="9"/>
      <c r="H52" s="9">
        <f t="shared" si="19"/>
        <v>300</v>
      </c>
      <c r="I52" s="10">
        <f t="shared" si="20"/>
        <v>0</v>
      </c>
      <c r="J52" s="9"/>
      <c r="L52" s="11">
        <f t="shared" si="21"/>
        <v>300</v>
      </c>
      <c r="M52" s="11"/>
      <c r="N52" s="11">
        <f t="shared" si="22"/>
        <v>0</v>
      </c>
      <c r="P52" s="7">
        <v>41030</v>
      </c>
      <c r="Q52" s="1">
        <f>Q51</f>
        <v>0.65</v>
      </c>
      <c r="R52" s="10">
        <f t="shared" si="9"/>
        <v>0</v>
      </c>
      <c r="S52" s="10">
        <f t="shared" si="23"/>
        <v>0</v>
      </c>
      <c r="T52" s="9">
        <f t="shared" si="29"/>
        <v>0</v>
      </c>
      <c r="U52" s="9">
        <f>300</f>
        <v>300</v>
      </c>
      <c r="V52" s="9"/>
      <c r="W52" s="9">
        <f t="shared" si="24"/>
        <v>300</v>
      </c>
      <c r="X52" s="10">
        <f t="shared" si="25"/>
        <v>0</v>
      </c>
      <c r="Y52" s="9"/>
      <c r="Z52" s="8"/>
      <c r="AA52" s="11">
        <f t="shared" si="26"/>
        <v>300</v>
      </c>
    </row>
    <row r="53" spans="1:27" x14ac:dyDescent="0.25">
      <c r="A53" s="7">
        <v>41061</v>
      </c>
      <c r="B53" s="1">
        <v>0.45</v>
      </c>
      <c r="C53" s="58">
        <f t="shared" si="27"/>
        <v>0</v>
      </c>
      <c r="D53" s="9">
        <f t="shared" si="30"/>
        <v>0</v>
      </c>
      <c r="E53" s="9">
        <f t="shared" si="28"/>
        <v>0</v>
      </c>
      <c r="F53" s="9">
        <f>300</f>
        <v>300</v>
      </c>
      <c r="G53" s="9"/>
      <c r="H53" s="9">
        <f t="shared" si="19"/>
        <v>300</v>
      </c>
      <c r="I53" s="10">
        <f t="shared" si="20"/>
        <v>0</v>
      </c>
      <c r="J53" s="9"/>
      <c r="L53" s="11">
        <f t="shared" si="21"/>
        <v>300</v>
      </c>
      <c r="M53" s="11"/>
      <c r="N53" s="11">
        <f t="shared" si="22"/>
        <v>0</v>
      </c>
      <c r="P53" s="7">
        <v>41061</v>
      </c>
      <c r="Q53" s="1">
        <f>Q52</f>
        <v>0.65</v>
      </c>
      <c r="R53" s="10">
        <f t="shared" si="9"/>
        <v>0</v>
      </c>
      <c r="S53" s="10">
        <f t="shared" si="23"/>
        <v>0</v>
      </c>
      <c r="T53" s="9">
        <f t="shared" si="29"/>
        <v>0</v>
      </c>
      <c r="U53" s="9">
        <f>300</f>
        <v>300</v>
      </c>
      <c r="V53" s="9"/>
      <c r="W53" s="9">
        <f t="shared" si="24"/>
        <v>300</v>
      </c>
      <c r="X53" s="10">
        <f t="shared" si="25"/>
        <v>0</v>
      </c>
      <c r="Y53" s="9"/>
      <c r="Z53" s="8"/>
      <c r="AA53" s="11">
        <f t="shared" si="26"/>
        <v>300</v>
      </c>
    </row>
    <row r="54" spans="1:27" x14ac:dyDescent="0.25">
      <c r="A54" s="7">
        <v>41091</v>
      </c>
      <c r="B54" s="1">
        <v>0.45</v>
      </c>
      <c r="C54" s="58">
        <f>C42+IF(MOD(C42*0.03,10)&gt;=1,C42*0.03-MOD(C42*0.03,10)+10,C42*0.03-MOD(C42*0.03,10))</f>
        <v>0</v>
      </c>
      <c r="D54" s="9">
        <f t="shared" si="30"/>
        <v>0</v>
      </c>
      <c r="E54" s="9">
        <f t="shared" si="28"/>
        <v>0</v>
      </c>
      <c r="F54" s="9">
        <f>300</f>
        <v>300</v>
      </c>
      <c r="G54" s="9"/>
      <c r="H54" s="9">
        <f t="shared" si="19"/>
        <v>300</v>
      </c>
      <c r="I54" s="10">
        <f t="shared" si="20"/>
        <v>0</v>
      </c>
      <c r="J54" s="9"/>
      <c r="L54" s="11">
        <f t="shared" si="21"/>
        <v>300</v>
      </c>
      <c r="M54" s="11"/>
      <c r="N54" s="11">
        <f t="shared" si="22"/>
        <v>0</v>
      </c>
      <c r="P54" s="7">
        <v>41091</v>
      </c>
      <c r="Q54" s="1">
        <v>0.72</v>
      </c>
      <c r="R54" s="10">
        <f t="shared" si="9"/>
        <v>0</v>
      </c>
      <c r="S54" s="10">
        <f t="shared" si="23"/>
        <v>0</v>
      </c>
      <c r="T54" s="9">
        <f t="shared" si="29"/>
        <v>0</v>
      </c>
      <c r="U54" s="9">
        <f>300</f>
        <v>300</v>
      </c>
      <c r="V54" s="9"/>
      <c r="W54" s="9">
        <f t="shared" si="24"/>
        <v>300</v>
      </c>
      <c r="X54" s="10">
        <f t="shared" si="25"/>
        <v>0</v>
      </c>
      <c r="Y54" s="9"/>
      <c r="Z54" s="8"/>
      <c r="AA54" s="11">
        <f t="shared" si="26"/>
        <v>300</v>
      </c>
    </row>
    <row r="55" spans="1:27" x14ac:dyDescent="0.25">
      <c r="A55" s="7">
        <v>41122</v>
      </c>
      <c r="B55" s="1">
        <v>0.45</v>
      </c>
      <c r="C55" s="58">
        <f t="shared" ref="C55:C65" si="31">C54</f>
        <v>0</v>
      </c>
      <c r="D55" s="9">
        <f t="shared" si="30"/>
        <v>0</v>
      </c>
      <c r="E55" s="9">
        <f t="shared" si="28"/>
        <v>0</v>
      </c>
      <c r="F55" s="9">
        <f>300</f>
        <v>300</v>
      </c>
      <c r="G55" s="9"/>
      <c r="H55" s="9">
        <f t="shared" si="19"/>
        <v>300</v>
      </c>
      <c r="I55" s="10">
        <f t="shared" si="20"/>
        <v>0</v>
      </c>
      <c r="J55" s="9"/>
      <c r="L55" s="11">
        <f t="shared" si="21"/>
        <v>300</v>
      </c>
      <c r="M55" s="11"/>
      <c r="N55" s="11">
        <f t="shared" si="22"/>
        <v>0</v>
      </c>
      <c r="P55" s="7">
        <v>41122</v>
      </c>
      <c r="Q55" s="1">
        <f>Q54</f>
        <v>0.72</v>
      </c>
      <c r="R55" s="10">
        <f t="shared" si="9"/>
        <v>0</v>
      </c>
      <c r="S55" s="10">
        <f t="shared" si="23"/>
        <v>0</v>
      </c>
      <c r="T55" s="9">
        <f t="shared" si="29"/>
        <v>0</v>
      </c>
      <c r="U55" s="9">
        <f>300</f>
        <v>300</v>
      </c>
      <c r="V55" s="9"/>
      <c r="W55" s="9">
        <f t="shared" si="24"/>
        <v>300</v>
      </c>
      <c r="X55" s="10">
        <f t="shared" si="25"/>
        <v>0</v>
      </c>
      <c r="Y55" s="9"/>
      <c r="Z55" s="8"/>
      <c r="AA55" s="11">
        <f t="shared" si="26"/>
        <v>300</v>
      </c>
    </row>
    <row r="56" spans="1:27" x14ac:dyDescent="0.25">
      <c r="A56" s="7">
        <v>41153</v>
      </c>
      <c r="B56" s="1">
        <v>0.45</v>
      </c>
      <c r="C56" s="58">
        <f t="shared" si="31"/>
        <v>0</v>
      </c>
      <c r="D56" s="9">
        <f t="shared" si="30"/>
        <v>0</v>
      </c>
      <c r="E56" s="9">
        <f t="shared" si="28"/>
        <v>0</v>
      </c>
      <c r="F56" s="9">
        <f>300</f>
        <v>300</v>
      </c>
      <c r="G56" s="9"/>
      <c r="H56" s="9">
        <f t="shared" si="19"/>
        <v>300</v>
      </c>
      <c r="I56" s="10">
        <f t="shared" si="20"/>
        <v>0</v>
      </c>
      <c r="J56" s="9"/>
      <c r="L56" s="11">
        <f t="shared" si="21"/>
        <v>300</v>
      </c>
      <c r="M56" s="11"/>
      <c r="N56" s="11">
        <f t="shared" si="22"/>
        <v>0</v>
      </c>
      <c r="P56" s="7">
        <v>41153</v>
      </c>
      <c r="Q56" s="1">
        <f>Q55</f>
        <v>0.72</v>
      </c>
      <c r="R56" s="10">
        <f t="shared" si="9"/>
        <v>0</v>
      </c>
      <c r="S56" s="10">
        <f t="shared" si="23"/>
        <v>0</v>
      </c>
      <c r="T56" s="9">
        <f t="shared" si="29"/>
        <v>0</v>
      </c>
      <c r="U56" s="9">
        <f>300</f>
        <v>300</v>
      </c>
      <c r="V56" s="9"/>
      <c r="W56" s="9">
        <f t="shared" si="24"/>
        <v>300</v>
      </c>
      <c r="X56" s="10">
        <f t="shared" si="25"/>
        <v>0</v>
      </c>
      <c r="Y56" s="9"/>
      <c r="Z56" s="8"/>
      <c r="AA56" s="11">
        <f t="shared" si="26"/>
        <v>300</v>
      </c>
    </row>
    <row r="57" spans="1:27" x14ac:dyDescent="0.25">
      <c r="A57" s="7">
        <v>41183</v>
      </c>
      <c r="B57" s="1">
        <v>0.45</v>
      </c>
      <c r="C57" s="58">
        <f t="shared" si="31"/>
        <v>0</v>
      </c>
      <c r="D57" s="9">
        <f t="shared" si="30"/>
        <v>0</v>
      </c>
      <c r="E57" s="9">
        <f t="shared" si="28"/>
        <v>0</v>
      </c>
      <c r="F57" s="9">
        <f>300</f>
        <v>300</v>
      </c>
      <c r="G57" s="9"/>
      <c r="H57" s="9">
        <f t="shared" si="19"/>
        <v>300</v>
      </c>
      <c r="I57" s="10">
        <f t="shared" si="20"/>
        <v>0</v>
      </c>
      <c r="J57" s="9"/>
      <c r="L57" s="11">
        <f t="shared" si="21"/>
        <v>300</v>
      </c>
      <c r="M57" s="11"/>
      <c r="N57" s="11">
        <f t="shared" si="22"/>
        <v>0</v>
      </c>
      <c r="P57" s="7">
        <v>41183</v>
      </c>
      <c r="Q57" s="1">
        <f>Q56</f>
        <v>0.72</v>
      </c>
      <c r="R57" s="10">
        <f t="shared" si="9"/>
        <v>0</v>
      </c>
      <c r="S57" s="10">
        <f t="shared" si="23"/>
        <v>0</v>
      </c>
      <c r="T57" s="9">
        <f t="shared" si="29"/>
        <v>0</v>
      </c>
      <c r="U57" s="9">
        <f>300</f>
        <v>300</v>
      </c>
      <c r="V57" s="9"/>
      <c r="W57" s="9">
        <f t="shared" si="24"/>
        <v>300</v>
      </c>
      <c r="X57" s="10">
        <f t="shared" si="25"/>
        <v>0</v>
      </c>
      <c r="Y57" s="9"/>
      <c r="Z57" s="8"/>
      <c r="AA57" s="11">
        <f t="shared" si="26"/>
        <v>300</v>
      </c>
    </row>
    <row r="58" spans="1:27" x14ac:dyDescent="0.25">
      <c r="A58" s="7">
        <v>41214</v>
      </c>
      <c r="B58" s="1">
        <v>0.45</v>
      </c>
      <c r="C58" s="58">
        <f t="shared" si="31"/>
        <v>0</v>
      </c>
      <c r="D58" s="9">
        <f t="shared" si="30"/>
        <v>0</v>
      </c>
      <c r="E58" s="9">
        <f t="shared" si="28"/>
        <v>0</v>
      </c>
      <c r="F58" s="9">
        <f>300</f>
        <v>300</v>
      </c>
      <c r="G58" s="9"/>
      <c r="H58" s="9">
        <f t="shared" si="19"/>
        <v>300</v>
      </c>
      <c r="I58" s="10">
        <f t="shared" si="20"/>
        <v>0</v>
      </c>
      <c r="J58" s="9"/>
      <c r="L58" s="11">
        <f t="shared" si="21"/>
        <v>300</v>
      </c>
      <c r="M58" s="11"/>
      <c r="N58" s="11">
        <f t="shared" si="22"/>
        <v>0</v>
      </c>
      <c r="P58" s="7">
        <v>41214</v>
      </c>
      <c r="Q58" s="1">
        <f>Q57</f>
        <v>0.72</v>
      </c>
      <c r="R58" s="10">
        <f t="shared" si="9"/>
        <v>0</v>
      </c>
      <c r="S58" s="10">
        <f t="shared" si="23"/>
        <v>0</v>
      </c>
      <c r="T58" s="9">
        <f t="shared" si="29"/>
        <v>0</v>
      </c>
      <c r="U58" s="9">
        <f>300</f>
        <v>300</v>
      </c>
      <c r="V58" s="9"/>
      <c r="W58" s="9">
        <f t="shared" si="24"/>
        <v>300</v>
      </c>
      <c r="X58" s="10">
        <f t="shared" si="25"/>
        <v>0</v>
      </c>
      <c r="Y58" s="9"/>
      <c r="Z58" s="8"/>
      <c r="AA58" s="11">
        <f t="shared" si="26"/>
        <v>300</v>
      </c>
    </row>
    <row r="59" spans="1:27" x14ac:dyDescent="0.25">
      <c r="A59" s="7">
        <v>41244</v>
      </c>
      <c r="B59" s="1">
        <v>0.45</v>
      </c>
      <c r="C59" s="58">
        <f t="shared" si="31"/>
        <v>0</v>
      </c>
      <c r="D59" s="9">
        <f t="shared" si="30"/>
        <v>0</v>
      </c>
      <c r="E59" s="9">
        <f t="shared" si="28"/>
        <v>0</v>
      </c>
      <c r="F59" s="9">
        <f>300</f>
        <v>300</v>
      </c>
      <c r="G59" s="9"/>
      <c r="H59" s="9">
        <f t="shared" si="19"/>
        <v>300</v>
      </c>
      <c r="I59" s="10">
        <f t="shared" si="20"/>
        <v>0</v>
      </c>
      <c r="J59" s="9"/>
      <c r="L59" s="11">
        <f t="shared" si="21"/>
        <v>300</v>
      </c>
      <c r="M59" s="11"/>
      <c r="N59" s="11">
        <f t="shared" si="22"/>
        <v>0</v>
      </c>
      <c r="P59" s="7">
        <v>41244</v>
      </c>
      <c r="Q59" s="1">
        <f>Q58</f>
        <v>0.72</v>
      </c>
      <c r="R59" s="10">
        <f t="shared" si="9"/>
        <v>0</v>
      </c>
      <c r="S59" s="10">
        <f t="shared" si="23"/>
        <v>0</v>
      </c>
      <c r="T59" s="9">
        <f t="shared" si="29"/>
        <v>0</v>
      </c>
      <c r="U59" s="9">
        <f>300</f>
        <v>300</v>
      </c>
      <c r="V59" s="9"/>
      <c r="W59" s="9">
        <f t="shared" si="24"/>
        <v>300</v>
      </c>
      <c r="X59" s="10">
        <f t="shared" si="25"/>
        <v>0</v>
      </c>
      <c r="Y59" s="9"/>
      <c r="Z59" s="8"/>
      <c r="AA59" s="11">
        <f t="shared" si="26"/>
        <v>300</v>
      </c>
    </row>
    <row r="60" spans="1:27" x14ac:dyDescent="0.25">
      <c r="A60" s="7">
        <v>41275</v>
      </c>
      <c r="B60" s="1">
        <v>0.52</v>
      </c>
      <c r="C60" s="58">
        <f t="shared" si="31"/>
        <v>0</v>
      </c>
      <c r="D60" s="9">
        <f t="shared" ref="D60:D71" si="32">ROUND(C60*0.52,0)</f>
        <v>0</v>
      </c>
      <c r="E60" s="9">
        <f t="shared" si="28"/>
        <v>0</v>
      </c>
      <c r="F60" s="9">
        <f>300</f>
        <v>300</v>
      </c>
      <c r="G60" s="9"/>
      <c r="H60" s="9">
        <f t="shared" si="19"/>
        <v>300</v>
      </c>
      <c r="I60" s="10">
        <f t="shared" si="20"/>
        <v>0</v>
      </c>
      <c r="J60" s="9"/>
      <c r="L60" s="11">
        <f t="shared" si="21"/>
        <v>300</v>
      </c>
      <c r="M60" s="11"/>
      <c r="N60" s="11">
        <f t="shared" si="22"/>
        <v>0</v>
      </c>
      <c r="P60" s="7">
        <v>41275</v>
      </c>
      <c r="Q60" s="1">
        <v>0.8</v>
      </c>
      <c r="R60" s="10">
        <f t="shared" si="9"/>
        <v>0</v>
      </c>
      <c r="S60" s="10">
        <f t="shared" si="23"/>
        <v>0</v>
      </c>
      <c r="T60" s="9">
        <f t="shared" si="29"/>
        <v>0</v>
      </c>
      <c r="U60" s="9">
        <f>300</f>
        <v>300</v>
      </c>
      <c r="V60" s="9"/>
      <c r="W60" s="9">
        <f t="shared" si="24"/>
        <v>300</v>
      </c>
      <c r="X60" s="10">
        <f t="shared" si="25"/>
        <v>0</v>
      </c>
      <c r="Y60" s="9"/>
      <c r="Z60" s="8"/>
      <c r="AA60" s="11">
        <f t="shared" si="26"/>
        <v>300</v>
      </c>
    </row>
    <row r="61" spans="1:27" x14ac:dyDescent="0.25">
      <c r="A61" s="7">
        <v>41306</v>
      </c>
      <c r="B61" s="1">
        <v>0.52</v>
      </c>
      <c r="C61" s="58">
        <f t="shared" si="31"/>
        <v>0</v>
      </c>
      <c r="D61" s="9">
        <f t="shared" si="32"/>
        <v>0</v>
      </c>
      <c r="E61" s="9">
        <f t="shared" si="28"/>
        <v>0</v>
      </c>
      <c r="F61" s="9">
        <f>300</f>
        <v>300</v>
      </c>
      <c r="G61" s="9"/>
      <c r="H61" s="9">
        <f t="shared" si="19"/>
        <v>300</v>
      </c>
      <c r="I61" s="10">
        <f t="shared" si="20"/>
        <v>0</v>
      </c>
      <c r="J61" s="9"/>
      <c r="L61" s="11">
        <f t="shared" si="21"/>
        <v>300</v>
      </c>
      <c r="M61" s="11"/>
      <c r="N61" s="11">
        <f t="shared" si="22"/>
        <v>0</v>
      </c>
      <c r="P61" s="7">
        <v>41306</v>
      </c>
      <c r="Q61" s="1">
        <f>Q60</f>
        <v>0.8</v>
      </c>
      <c r="R61" s="10">
        <f t="shared" si="9"/>
        <v>0</v>
      </c>
      <c r="S61" s="10">
        <f t="shared" si="23"/>
        <v>0</v>
      </c>
      <c r="T61" s="9">
        <f t="shared" si="29"/>
        <v>0</v>
      </c>
      <c r="U61" s="9">
        <f>300</f>
        <v>300</v>
      </c>
      <c r="V61" s="9"/>
      <c r="W61" s="9">
        <f t="shared" si="24"/>
        <v>300</v>
      </c>
      <c r="X61" s="10">
        <f t="shared" si="25"/>
        <v>0</v>
      </c>
      <c r="Y61" s="9"/>
      <c r="Z61" s="8"/>
      <c r="AA61" s="11">
        <f t="shared" si="26"/>
        <v>300</v>
      </c>
    </row>
    <row r="62" spans="1:27" x14ac:dyDescent="0.25">
      <c r="A62" s="7">
        <v>41334</v>
      </c>
      <c r="B62" s="1">
        <v>0.52</v>
      </c>
      <c r="C62" s="58">
        <f t="shared" si="31"/>
        <v>0</v>
      </c>
      <c r="D62" s="9">
        <f t="shared" si="32"/>
        <v>0</v>
      </c>
      <c r="E62" s="9">
        <f t="shared" si="28"/>
        <v>0</v>
      </c>
      <c r="F62" s="9">
        <f>300</f>
        <v>300</v>
      </c>
      <c r="G62" s="9"/>
      <c r="H62" s="9">
        <f t="shared" si="19"/>
        <v>300</v>
      </c>
      <c r="I62" s="10">
        <f t="shared" si="20"/>
        <v>0</v>
      </c>
      <c r="J62" s="9"/>
      <c r="L62" s="11">
        <f t="shared" si="21"/>
        <v>300</v>
      </c>
      <c r="M62" s="11"/>
      <c r="N62" s="11">
        <f t="shared" si="22"/>
        <v>0</v>
      </c>
      <c r="P62" s="7">
        <v>41334</v>
      </c>
      <c r="Q62" s="1">
        <f>Q61</f>
        <v>0.8</v>
      </c>
      <c r="R62" s="10">
        <f t="shared" si="9"/>
        <v>0</v>
      </c>
      <c r="S62" s="10">
        <f t="shared" si="23"/>
        <v>0</v>
      </c>
      <c r="T62" s="9">
        <f t="shared" si="29"/>
        <v>0</v>
      </c>
      <c r="U62" s="9">
        <f>300</f>
        <v>300</v>
      </c>
      <c r="V62" s="9"/>
      <c r="W62" s="9">
        <f t="shared" si="24"/>
        <v>300</v>
      </c>
      <c r="X62" s="10">
        <f t="shared" si="25"/>
        <v>0</v>
      </c>
      <c r="Y62" s="9"/>
      <c r="Z62" s="8"/>
      <c r="AA62" s="11">
        <f t="shared" si="26"/>
        <v>300</v>
      </c>
    </row>
    <row r="63" spans="1:27" x14ac:dyDescent="0.25">
      <c r="A63" s="7">
        <v>41365</v>
      </c>
      <c r="B63" s="1">
        <v>0.52</v>
      </c>
      <c r="C63" s="58">
        <f t="shared" si="31"/>
        <v>0</v>
      </c>
      <c r="D63" s="9">
        <f t="shared" si="32"/>
        <v>0</v>
      </c>
      <c r="E63" s="9">
        <f t="shared" si="28"/>
        <v>0</v>
      </c>
      <c r="F63" s="9">
        <f>300</f>
        <v>300</v>
      </c>
      <c r="G63" s="9"/>
      <c r="H63" s="9">
        <f t="shared" si="19"/>
        <v>300</v>
      </c>
      <c r="I63" s="10">
        <f t="shared" si="20"/>
        <v>0</v>
      </c>
      <c r="J63" s="9"/>
      <c r="L63" s="11">
        <f t="shared" si="21"/>
        <v>300</v>
      </c>
      <c r="M63" s="11"/>
      <c r="N63" s="11">
        <f t="shared" si="22"/>
        <v>0</v>
      </c>
      <c r="P63" s="7">
        <v>41365</v>
      </c>
      <c r="Q63" s="1">
        <f>Q62</f>
        <v>0.8</v>
      </c>
      <c r="R63" s="10">
        <f t="shared" si="9"/>
        <v>0</v>
      </c>
      <c r="S63" s="10">
        <f t="shared" si="23"/>
        <v>0</v>
      </c>
      <c r="T63" s="9">
        <f t="shared" si="29"/>
        <v>0</v>
      </c>
      <c r="U63" s="9">
        <f>300</f>
        <v>300</v>
      </c>
      <c r="V63" s="9"/>
      <c r="W63" s="9">
        <f t="shared" si="24"/>
        <v>300</v>
      </c>
      <c r="X63" s="10">
        <f t="shared" si="25"/>
        <v>0</v>
      </c>
      <c r="Y63" s="9"/>
      <c r="Z63" s="8"/>
      <c r="AA63" s="11">
        <f t="shared" si="26"/>
        <v>300</v>
      </c>
    </row>
    <row r="64" spans="1:27" x14ac:dyDescent="0.25">
      <c r="A64" s="7">
        <v>41395</v>
      </c>
      <c r="B64" s="1">
        <v>0.52</v>
      </c>
      <c r="C64" s="58">
        <f t="shared" si="31"/>
        <v>0</v>
      </c>
      <c r="D64" s="9">
        <f t="shared" si="32"/>
        <v>0</v>
      </c>
      <c r="E64" s="9">
        <f t="shared" si="28"/>
        <v>0</v>
      </c>
      <c r="F64" s="9">
        <f>300</f>
        <v>300</v>
      </c>
      <c r="G64" s="9"/>
      <c r="H64" s="9">
        <f t="shared" si="19"/>
        <v>300</v>
      </c>
      <c r="I64" s="10">
        <f t="shared" si="20"/>
        <v>0</v>
      </c>
      <c r="J64" s="9"/>
      <c r="L64" s="11">
        <f t="shared" si="21"/>
        <v>300</v>
      </c>
      <c r="M64" s="11"/>
      <c r="N64" s="11">
        <f t="shared" si="22"/>
        <v>0</v>
      </c>
      <c r="P64" s="7">
        <v>41395</v>
      </c>
      <c r="Q64" s="1">
        <f>Q63</f>
        <v>0.8</v>
      </c>
      <c r="R64" s="10">
        <f t="shared" si="9"/>
        <v>0</v>
      </c>
      <c r="S64" s="10">
        <f t="shared" si="23"/>
        <v>0</v>
      </c>
      <c r="T64" s="9">
        <f t="shared" si="29"/>
        <v>0</v>
      </c>
      <c r="U64" s="9">
        <f>300</f>
        <v>300</v>
      </c>
      <c r="V64" s="9"/>
      <c r="W64" s="9">
        <f t="shared" si="24"/>
        <v>300</v>
      </c>
      <c r="X64" s="10">
        <f t="shared" si="25"/>
        <v>0</v>
      </c>
      <c r="Y64" s="9"/>
      <c r="Z64" s="8"/>
      <c r="AA64" s="11">
        <f t="shared" si="26"/>
        <v>300</v>
      </c>
    </row>
    <row r="65" spans="1:27" x14ac:dyDescent="0.25">
      <c r="A65" s="7">
        <v>41426</v>
      </c>
      <c r="B65" s="1">
        <v>0.52</v>
      </c>
      <c r="C65" s="58">
        <f t="shared" si="31"/>
        <v>0</v>
      </c>
      <c r="D65" s="9">
        <f t="shared" si="32"/>
        <v>0</v>
      </c>
      <c r="E65" s="9">
        <f t="shared" si="28"/>
        <v>0</v>
      </c>
      <c r="F65" s="9">
        <f>300</f>
        <v>300</v>
      </c>
      <c r="G65" s="9"/>
      <c r="H65" s="9">
        <f t="shared" si="19"/>
        <v>300</v>
      </c>
      <c r="I65" s="10">
        <f t="shared" si="20"/>
        <v>0</v>
      </c>
      <c r="J65" s="9"/>
      <c r="L65" s="11">
        <f t="shared" si="21"/>
        <v>300</v>
      </c>
      <c r="M65" s="11"/>
      <c r="N65" s="11">
        <f t="shared" si="22"/>
        <v>0</v>
      </c>
      <c r="P65" s="7">
        <v>41426</v>
      </c>
      <c r="Q65" s="1">
        <f>Q64</f>
        <v>0.8</v>
      </c>
      <c r="R65" s="10">
        <f t="shared" si="9"/>
        <v>0</v>
      </c>
      <c r="S65" s="10">
        <f t="shared" si="23"/>
        <v>0</v>
      </c>
      <c r="T65" s="9">
        <f t="shared" si="29"/>
        <v>0</v>
      </c>
      <c r="U65" s="9">
        <f>300</f>
        <v>300</v>
      </c>
      <c r="V65" s="9"/>
      <c r="W65" s="9">
        <f t="shared" si="24"/>
        <v>300</v>
      </c>
      <c r="X65" s="10">
        <f t="shared" si="25"/>
        <v>0</v>
      </c>
      <c r="Y65" s="9"/>
      <c r="Z65" s="8"/>
      <c r="AA65" s="11">
        <f t="shared" si="26"/>
        <v>300</v>
      </c>
    </row>
    <row r="66" spans="1:27" x14ac:dyDescent="0.25">
      <c r="A66" s="7">
        <v>41456</v>
      </c>
      <c r="B66" s="1">
        <v>0.52</v>
      </c>
      <c r="C66" s="58">
        <f>C54+IF(MOD(C54*0.03,10)&gt;=1,C54*0.03-MOD(C54*0.03,10)+10,C54*0.03-MOD(C54*0.03,10))</f>
        <v>0</v>
      </c>
      <c r="D66" s="9">
        <f t="shared" si="32"/>
        <v>0</v>
      </c>
      <c r="E66" s="9">
        <f t="shared" si="28"/>
        <v>0</v>
      </c>
      <c r="F66" s="9">
        <f>300</f>
        <v>300</v>
      </c>
      <c r="G66" s="9"/>
      <c r="H66" s="9">
        <f t="shared" si="19"/>
        <v>300</v>
      </c>
      <c r="I66" s="10">
        <f t="shared" si="20"/>
        <v>0</v>
      </c>
      <c r="J66" s="9"/>
      <c r="L66" s="11">
        <f t="shared" si="21"/>
        <v>300</v>
      </c>
      <c r="M66" s="11"/>
      <c r="N66" s="11">
        <f t="shared" si="22"/>
        <v>0</v>
      </c>
      <c r="P66" s="7">
        <v>41456</v>
      </c>
      <c r="Q66" s="1">
        <v>0.9</v>
      </c>
      <c r="R66" s="10">
        <f t="shared" si="9"/>
        <v>0</v>
      </c>
      <c r="S66" s="10">
        <f t="shared" si="23"/>
        <v>0</v>
      </c>
      <c r="T66" s="9">
        <f t="shared" si="29"/>
        <v>0</v>
      </c>
      <c r="U66" s="9">
        <f>300</f>
        <v>300</v>
      </c>
      <c r="V66" s="9"/>
      <c r="W66" s="9">
        <f t="shared" si="24"/>
        <v>300</v>
      </c>
      <c r="X66" s="10">
        <f t="shared" si="25"/>
        <v>0</v>
      </c>
      <c r="Y66" s="9"/>
      <c r="Z66" s="8"/>
      <c r="AA66" s="11">
        <f t="shared" si="26"/>
        <v>300</v>
      </c>
    </row>
    <row r="67" spans="1:27" x14ac:dyDescent="0.25">
      <c r="A67" s="7">
        <v>41487</v>
      </c>
      <c r="B67" s="1">
        <v>0.52</v>
      </c>
      <c r="C67" s="58">
        <f t="shared" ref="C67:C77" si="33">C66</f>
        <v>0</v>
      </c>
      <c r="D67" s="9">
        <f t="shared" si="32"/>
        <v>0</v>
      </c>
      <c r="E67" s="9">
        <f t="shared" si="28"/>
        <v>0</v>
      </c>
      <c r="F67" s="9">
        <f>300</f>
        <v>300</v>
      </c>
      <c r="G67" s="9"/>
      <c r="H67" s="9">
        <f t="shared" ref="H67:H101" si="34">SUM(C67:F67)</f>
        <v>300</v>
      </c>
      <c r="I67" s="10">
        <f t="shared" ref="I67:I98" si="35">IF(H67&gt;40000,200,IF(H67&gt;25000,150,IF(H67&gt;15000,130,IF(H67&gt;9000,110,IF(H67&gt;8000,90,IF(H67&gt;7000,50,IF(H67&gt;6000,45,IF(H67&gt;5000,40,0))))))))</f>
        <v>0</v>
      </c>
      <c r="J67" s="9"/>
      <c r="L67" s="11">
        <f t="shared" ref="L67:L98" si="36">(H67-(I67+J67+K67))</f>
        <v>300</v>
      </c>
      <c r="M67" s="11"/>
      <c r="N67" s="11">
        <f t="shared" ref="N67:N98" si="37">AA67-L67</f>
        <v>0</v>
      </c>
      <c r="P67" s="7">
        <v>41487</v>
      </c>
      <c r="Q67" s="1">
        <f>Q66</f>
        <v>0.9</v>
      </c>
      <c r="R67" s="10">
        <f t="shared" si="9"/>
        <v>0</v>
      </c>
      <c r="S67" s="10">
        <f t="shared" ref="S67:S98" si="38">ROUND(R67*Q67,0)</f>
        <v>0</v>
      </c>
      <c r="T67" s="9">
        <f t="shared" si="29"/>
        <v>0</v>
      </c>
      <c r="U67" s="9">
        <f>300</f>
        <v>300</v>
      </c>
      <c r="V67" s="9"/>
      <c r="W67" s="9">
        <f t="shared" ref="W67:W101" si="39">SUM(R67:U67)</f>
        <v>300</v>
      </c>
      <c r="X67" s="10">
        <f t="shared" ref="X67:X98" si="40">IF(W67&gt;40000,200,IF(W67&gt;25000,150,IF(W67&gt;15000,130,IF(W67&gt;9000,110,IF(W67&gt;8000,90,IF(W67&gt;7000,50,IF(W67&gt;6000,45,IF(W67&gt;5000,40,0))))))))</f>
        <v>0</v>
      </c>
      <c r="Y67" s="9"/>
      <c r="Z67" s="8"/>
      <c r="AA67" s="11">
        <f t="shared" ref="AA67:AA98" si="41">(W67-SUM(X67:Z67))</f>
        <v>300</v>
      </c>
    </row>
    <row r="68" spans="1:27" x14ac:dyDescent="0.25">
      <c r="A68" s="7">
        <v>41518</v>
      </c>
      <c r="B68" s="1">
        <v>0.52</v>
      </c>
      <c r="C68" s="58">
        <f t="shared" si="33"/>
        <v>0</v>
      </c>
      <c r="D68" s="9">
        <f t="shared" si="32"/>
        <v>0</v>
      </c>
      <c r="E68" s="9">
        <f t="shared" si="28"/>
        <v>0</v>
      </c>
      <c r="F68" s="9">
        <f>300</f>
        <v>300</v>
      </c>
      <c r="G68" s="9"/>
      <c r="H68" s="9">
        <f t="shared" si="34"/>
        <v>300</v>
      </c>
      <c r="I68" s="10">
        <f t="shared" si="35"/>
        <v>0</v>
      </c>
      <c r="J68" s="9"/>
      <c r="L68" s="11">
        <f t="shared" si="36"/>
        <v>300</v>
      </c>
      <c r="M68" s="11"/>
      <c r="N68" s="11">
        <f t="shared" si="37"/>
        <v>0</v>
      </c>
      <c r="P68" s="7">
        <v>41518</v>
      </c>
      <c r="Q68" s="1">
        <f>Q67</f>
        <v>0.9</v>
      </c>
      <c r="R68" s="10">
        <f t="shared" ref="R68:R131" si="42">C68</f>
        <v>0</v>
      </c>
      <c r="S68" s="10">
        <f t="shared" si="38"/>
        <v>0</v>
      </c>
      <c r="T68" s="9">
        <f t="shared" si="29"/>
        <v>0</v>
      </c>
      <c r="U68" s="9">
        <f>300</f>
        <v>300</v>
      </c>
      <c r="V68" s="9"/>
      <c r="W68" s="9">
        <f t="shared" si="39"/>
        <v>300</v>
      </c>
      <c r="X68" s="10">
        <f t="shared" si="40"/>
        <v>0</v>
      </c>
      <c r="Y68" s="9"/>
      <c r="Z68" s="8"/>
      <c r="AA68" s="11">
        <f t="shared" si="41"/>
        <v>300</v>
      </c>
    </row>
    <row r="69" spans="1:27" x14ac:dyDescent="0.25">
      <c r="A69" s="7">
        <v>41548</v>
      </c>
      <c r="B69" s="1">
        <v>0.52</v>
      </c>
      <c r="C69" s="58">
        <f t="shared" si="33"/>
        <v>0</v>
      </c>
      <c r="D69" s="9">
        <f t="shared" si="32"/>
        <v>0</v>
      </c>
      <c r="E69" s="9">
        <f t="shared" si="28"/>
        <v>0</v>
      </c>
      <c r="F69" s="9">
        <f>300</f>
        <v>300</v>
      </c>
      <c r="G69" s="9"/>
      <c r="H69" s="9">
        <f t="shared" si="34"/>
        <v>300</v>
      </c>
      <c r="I69" s="10">
        <f t="shared" si="35"/>
        <v>0</v>
      </c>
      <c r="J69" s="9"/>
      <c r="L69" s="11">
        <f t="shared" si="36"/>
        <v>300</v>
      </c>
      <c r="M69" s="11"/>
      <c r="N69" s="11">
        <f t="shared" si="37"/>
        <v>0</v>
      </c>
      <c r="P69" s="7">
        <v>41548</v>
      </c>
      <c r="Q69" s="1">
        <f>Q68</f>
        <v>0.9</v>
      </c>
      <c r="R69" s="10">
        <f t="shared" si="42"/>
        <v>0</v>
      </c>
      <c r="S69" s="10">
        <f t="shared" si="38"/>
        <v>0</v>
      </c>
      <c r="T69" s="9">
        <f t="shared" si="29"/>
        <v>0</v>
      </c>
      <c r="U69" s="9">
        <f>300</f>
        <v>300</v>
      </c>
      <c r="V69" s="9"/>
      <c r="W69" s="9">
        <f t="shared" si="39"/>
        <v>300</v>
      </c>
      <c r="X69" s="10">
        <f t="shared" si="40"/>
        <v>0</v>
      </c>
      <c r="Y69" s="9"/>
      <c r="Z69" s="8"/>
      <c r="AA69" s="11">
        <f t="shared" si="41"/>
        <v>300</v>
      </c>
    </row>
    <row r="70" spans="1:27" x14ac:dyDescent="0.25">
      <c r="A70" s="7">
        <v>41579</v>
      </c>
      <c r="B70" s="1">
        <v>0.52</v>
      </c>
      <c r="C70" s="58">
        <f t="shared" si="33"/>
        <v>0</v>
      </c>
      <c r="D70" s="9">
        <f t="shared" si="32"/>
        <v>0</v>
      </c>
      <c r="E70" s="9">
        <f t="shared" si="28"/>
        <v>0</v>
      </c>
      <c r="F70" s="9">
        <f>300</f>
        <v>300</v>
      </c>
      <c r="G70" s="9"/>
      <c r="H70" s="9">
        <f t="shared" si="34"/>
        <v>300</v>
      </c>
      <c r="I70" s="10">
        <f t="shared" si="35"/>
        <v>0</v>
      </c>
      <c r="J70" s="9"/>
      <c r="L70" s="11">
        <f t="shared" si="36"/>
        <v>300</v>
      </c>
      <c r="M70" s="11"/>
      <c r="N70" s="11">
        <f t="shared" si="37"/>
        <v>0</v>
      </c>
      <c r="P70" s="7">
        <v>41579</v>
      </c>
      <c r="Q70" s="1">
        <f>Q69</f>
        <v>0.9</v>
      </c>
      <c r="R70" s="10">
        <f t="shared" si="42"/>
        <v>0</v>
      </c>
      <c r="S70" s="10">
        <f t="shared" si="38"/>
        <v>0</v>
      </c>
      <c r="T70" s="9">
        <f t="shared" si="29"/>
        <v>0</v>
      </c>
      <c r="U70" s="9">
        <f>300</f>
        <v>300</v>
      </c>
      <c r="V70" s="9"/>
      <c r="W70" s="9">
        <f t="shared" si="39"/>
        <v>300</v>
      </c>
      <c r="X70" s="10">
        <f t="shared" si="40"/>
        <v>0</v>
      </c>
      <c r="Y70" s="9"/>
      <c r="Z70" s="8"/>
      <c r="AA70" s="11">
        <f t="shared" si="41"/>
        <v>300</v>
      </c>
    </row>
    <row r="71" spans="1:27" x14ac:dyDescent="0.25">
      <c r="A71" s="7">
        <v>41609</v>
      </c>
      <c r="B71" s="1">
        <v>0.52</v>
      </c>
      <c r="C71" s="58">
        <f t="shared" si="33"/>
        <v>0</v>
      </c>
      <c r="D71" s="9">
        <f t="shared" si="32"/>
        <v>0</v>
      </c>
      <c r="E71" s="9">
        <f t="shared" si="28"/>
        <v>0</v>
      </c>
      <c r="F71" s="9">
        <f>300</f>
        <v>300</v>
      </c>
      <c r="G71" s="9"/>
      <c r="H71" s="9">
        <f t="shared" si="34"/>
        <v>300</v>
      </c>
      <c r="I71" s="10">
        <f t="shared" si="35"/>
        <v>0</v>
      </c>
      <c r="J71" s="9"/>
      <c r="L71" s="11">
        <f t="shared" si="36"/>
        <v>300</v>
      </c>
      <c r="M71" s="11"/>
      <c r="N71" s="11">
        <f t="shared" si="37"/>
        <v>0</v>
      </c>
      <c r="P71" s="7">
        <v>41609</v>
      </c>
      <c r="Q71" s="1">
        <f>Q70</f>
        <v>0.9</v>
      </c>
      <c r="R71" s="10">
        <f t="shared" si="42"/>
        <v>0</v>
      </c>
      <c r="S71" s="10">
        <f t="shared" si="38"/>
        <v>0</v>
      </c>
      <c r="T71" s="9">
        <f t="shared" si="29"/>
        <v>0</v>
      </c>
      <c r="U71" s="9">
        <f>300</f>
        <v>300</v>
      </c>
      <c r="V71" s="9"/>
      <c r="W71" s="9">
        <f t="shared" si="39"/>
        <v>300</v>
      </c>
      <c r="X71" s="10">
        <f t="shared" si="40"/>
        <v>0</v>
      </c>
      <c r="Y71" s="9"/>
      <c r="Z71" s="8"/>
      <c r="AA71" s="11">
        <f t="shared" si="41"/>
        <v>300</v>
      </c>
    </row>
    <row r="72" spans="1:27" x14ac:dyDescent="0.25">
      <c r="A72" s="7">
        <v>41640</v>
      </c>
      <c r="B72" s="1">
        <v>0.57999999999999996</v>
      </c>
      <c r="C72" s="58">
        <f t="shared" si="33"/>
        <v>0</v>
      </c>
      <c r="D72" s="9">
        <f t="shared" ref="D72:D83" si="43">ROUND(C72*0.58,0)</f>
        <v>0</v>
      </c>
      <c r="E72" s="9">
        <f t="shared" si="28"/>
        <v>0</v>
      </c>
      <c r="F72" s="9">
        <f>300</f>
        <v>300</v>
      </c>
      <c r="G72" s="9"/>
      <c r="H72" s="9">
        <f t="shared" si="34"/>
        <v>300</v>
      </c>
      <c r="I72" s="10">
        <f t="shared" si="35"/>
        <v>0</v>
      </c>
      <c r="J72" s="9"/>
      <c r="L72" s="11">
        <f t="shared" si="36"/>
        <v>300</v>
      </c>
      <c r="M72" s="11"/>
      <c r="N72" s="11">
        <f t="shared" si="37"/>
        <v>0</v>
      </c>
      <c r="P72" s="7">
        <v>41640</v>
      </c>
      <c r="Q72" s="1">
        <v>1</v>
      </c>
      <c r="R72" s="10">
        <f t="shared" si="42"/>
        <v>0</v>
      </c>
      <c r="S72" s="10">
        <f t="shared" si="38"/>
        <v>0</v>
      </c>
      <c r="T72" s="9">
        <f t="shared" si="29"/>
        <v>0</v>
      </c>
      <c r="U72" s="9">
        <f>300</f>
        <v>300</v>
      </c>
      <c r="V72" s="9"/>
      <c r="W72" s="9">
        <f t="shared" si="39"/>
        <v>300</v>
      </c>
      <c r="X72" s="10">
        <f t="shared" si="40"/>
        <v>0</v>
      </c>
      <c r="Y72" s="9"/>
      <c r="Z72" s="8"/>
      <c r="AA72" s="11">
        <f t="shared" si="41"/>
        <v>300</v>
      </c>
    </row>
    <row r="73" spans="1:27" x14ac:dyDescent="0.25">
      <c r="A73" s="24">
        <v>41671</v>
      </c>
      <c r="B73" s="1">
        <v>0.57999999999999996</v>
      </c>
      <c r="C73" s="59">
        <f t="shared" si="33"/>
        <v>0</v>
      </c>
      <c r="D73" s="26">
        <f t="shared" si="43"/>
        <v>0</v>
      </c>
      <c r="E73" s="26">
        <f t="shared" si="28"/>
        <v>0</v>
      </c>
      <c r="F73" s="26">
        <f>300</f>
        <v>300</v>
      </c>
      <c r="G73" s="26"/>
      <c r="H73" s="26">
        <f t="shared" si="34"/>
        <v>300</v>
      </c>
      <c r="I73" s="25">
        <f t="shared" si="35"/>
        <v>0</v>
      </c>
      <c r="J73" s="26"/>
      <c r="K73" s="27"/>
      <c r="L73" s="16">
        <f t="shared" si="36"/>
        <v>300</v>
      </c>
      <c r="M73" s="16"/>
      <c r="N73" s="11">
        <f t="shared" si="37"/>
        <v>0</v>
      </c>
      <c r="O73" s="28"/>
      <c r="P73" s="24">
        <v>41671</v>
      </c>
      <c r="Q73" s="1">
        <f>Q72</f>
        <v>1</v>
      </c>
      <c r="R73" s="25">
        <f t="shared" si="42"/>
        <v>0</v>
      </c>
      <c r="S73" s="25">
        <f t="shared" si="38"/>
        <v>0</v>
      </c>
      <c r="T73" s="26">
        <f t="shared" si="29"/>
        <v>0</v>
      </c>
      <c r="U73" s="26">
        <f>300</f>
        <v>300</v>
      </c>
      <c r="V73" s="26"/>
      <c r="W73" s="26">
        <f t="shared" si="39"/>
        <v>300</v>
      </c>
      <c r="X73" s="25">
        <f t="shared" si="40"/>
        <v>0</v>
      </c>
      <c r="Y73" s="26"/>
      <c r="Z73" s="27"/>
      <c r="AA73" s="16">
        <f t="shared" si="41"/>
        <v>300</v>
      </c>
    </row>
    <row r="74" spans="1:27" x14ac:dyDescent="0.25">
      <c r="A74" s="7">
        <v>41699</v>
      </c>
      <c r="B74" s="1">
        <v>0.57999999999999996</v>
      </c>
      <c r="C74" s="58">
        <f t="shared" si="33"/>
        <v>0</v>
      </c>
      <c r="D74" s="9">
        <f t="shared" si="43"/>
        <v>0</v>
      </c>
      <c r="E74" s="9">
        <f t="shared" si="28"/>
        <v>0</v>
      </c>
      <c r="F74" s="9">
        <f>300</f>
        <v>300</v>
      </c>
      <c r="G74" s="9"/>
      <c r="H74" s="9">
        <f t="shared" si="34"/>
        <v>300</v>
      </c>
      <c r="I74" s="10">
        <f t="shared" si="35"/>
        <v>0</v>
      </c>
      <c r="J74" s="9"/>
      <c r="L74" s="11">
        <f t="shared" si="36"/>
        <v>300</v>
      </c>
      <c r="M74" s="11"/>
      <c r="N74" s="11">
        <f t="shared" si="37"/>
        <v>0</v>
      </c>
      <c r="P74" s="7">
        <v>41699</v>
      </c>
      <c r="Q74" s="1">
        <f>Q73</f>
        <v>1</v>
      </c>
      <c r="R74" s="10">
        <f t="shared" si="42"/>
        <v>0</v>
      </c>
      <c r="S74" s="10">
        <f t="shared" si="38"/>
        <v>0</v>
      </c>
      <c r="T74" s="9">
        <f t="shared" si="29"/>
        <v>0</v>
      </c>
      <c r="U74" s="9">
        <f>300</f>
        <v>300</v>
      </c>
      <c r="V74" s="9"/>
      <c r="W74" s="9">
        <f t="shared" si="39"/>
        <v>300</v>
      </c>
      <c r="X74" s="10">
        <f t="shared" si="40"/>
        <v>0</v>
      </c>
      <c r="Y74" s="9"/>
      <c r="Z74" s="8"/>
      <c r="AA74" s="11">
        <f t="shared" si="41"/>
        <v>300</v>
      </c>
    </row>
    <row r="75" spans="1:27" x14ac:dyDescent="0.25">
      <c r="A75" s="7">
        <v>41730</v>
      </c>
      <c r="B75" s="1">
        <v>0.57999999999999996</v>
      </c>
      <c r="C75" s="58">
        <f t="shared" si="33"/>
        <v>0</v>
      </c>
      <c r="D75" s="9">
        <f t="shared" si="43"/>
        <v>0</v>
      </c>
      <c r="E75" s="9">
        <f t="shared" si="28"/>
        <v>0</v>
      </c>
      <c r="F75" s="9">
        <f>300</f>
        <v>300</v>
      </c>
      <c r="G75" s="9"/>
      <c r="H75" s="9">
        <f t="shared" si="34"/>
        <v>300</v>
      </c>
      <c r="I75" s="10">
        <f t="shared" si="35"/>
        <v>0</v>
      </c>
      <c r="J75" s="9"/>
      <c r="L75" s="11">
        <f t="shared" si="36"/>
        <v>300</v>
      </c>
      <c r="M75" s="11"/>
      <c r="N75" s="11">
        <f t="shared" si="37"/>
        <v>0</v>
      </c>
      <c r="P75" s="7">
        <v>41730</v>
      </c>
      <c r="Q75" s="1">
        <f>Q74</f>
        <v>1</v>
      </c>
      <c r="R75" s="10">
        <f t="shared" si="42"/>
        <v>0</v>
      </c>
      <c r="S75" s="10">
        <f t="shared" si="38"/>
        <v>0</v>
      </c>
      <c r="T75" s="9">
        <f t="shared" si="29"/>
        <v>0</v>
      </c>
      <c r="U75" s="9">
        <f>300</f>
        <v>300</v>
      </c>
      <c r="V75" s="9"/>
      <c r="W75" s="9">
        <f t="shared" si="39"/>
        <v>300</v>
      </c>
      <c r="X75" s="10">
        <f t="shared" si="40"/>
        <v>0</v>
      </c>
      <c r="Y75" s="9"/>
      <c r="Z75" s="8"/>
      <c r="AA75" s="11">
        <f t="shared" si="41"/>
        <v>300</v>
      </c>
    </row>
    <row r="76" spans="1:27" x14ac:dyDescent="0.25">
      <c r="A76" s="7">
        <v>41760</v>
      </c>
      <c r="B76" s="1">
        <v>0.57999999999999996</v>
      </c>
      <c r="C76" s="58">
        <f t="shared" si="33"/>
        <v>0</v>
      </c>
      <c r="D76" s="9">
        <f t="shared" si="43"/>
        <v>0</v>
      </c>
      <c r="E76" s="9">
        <f t="shared" si="28"/>
        <v>0</v>
      </c>
      <c r="F76" s="9">
        <f>300</f>
        <v>300</v>
      </c>
      <c r="G76" s="9"/>
      <c r="H76" s="9">
        <f t="shared" si="34"/>
        <v>300</v>
      </c>
      <c r="I76" s="10">
        <f t="shared" si="35"/>
        <v>0</v>
      </c>
      <c r="J76" s="9"/>
      <c r="L76" s="11">
        <f t="shared" si="36"/>
        <v>300</v>
      </c>
      <c r="M76" s="11"/>
      <c r="N76" s="11">
        <f t="shared" si="37"/>
        <v>0</v>
      </c>
      <c r="P76" s="7">
        <v>41760</v>
      </c>
      <c r="Q76" s="1">
        <f>Q75</f>
        <v>1</v>
      </c>
      <c r="R76" s="10">
        <f t="shared" si="42"/>
        <v>0</v>
      </c>
      <c r="S76" s="10">
        <f t="shared" si="38"/>
        <v>0</v>
      </c>
      <c r="T76" s="9">
        <f t="shared" si="29"/>
        <v>0</v>
      </c>
      <c r="U76" s="9">
        <f>300</f>
        <v>300</v>
      </c>
      <c r="V76" s="9"/>
      <c r="W76" s="9">
        <f t="shared" si="39"/>
        <v>300</v>
      </c>
      <c r="X76" s="10">
        <f t="shared" si="40"/>
        <v>0</v>
      </c>
      <c r="Y76" s="9"/>
      <c r="Z76" s="8"/>
      <c r="AA76" s="11">
        <f t="shared" si="41"/>
        <v>300</v>
      </c>
    </row>
    <row r="77" spans="1:27" x14ac:dyDescent="0.25">
      <c r="A77" s="7">
        <v>41791</v>
      </c>
      <c r="B77" s="1">
        <v>0.57999999999999996</v>
      </c>
      <c r="C77" s="58">
        <f t="shared" si="33"/>
        <v>0</v>
      </c>
      <c r="D77" s="9">
        <f t="shared" si="43"/>
        <v>0</v>
      </c>
      <c r="E77" s="9">
        <f t="shared" si="28"/>
        <v>0</v>
      </c>
      <c r="F77" s="9">
        <f>300</f>
        <v>300</v>
      </c>
      <c r="G77" s="9"/>
      <c r="H77" s="9">
        <f t="shared" si="34"/>
        <v>300</v>
      </c>
      <c r="I77" s="10">
        <f t="shared" si="35"/>
        <v>0</v>
      </c>
      <c r="J77" s="9"/>
      <c r="L77" s="11">
        <f t="shared" si="36"/>
        <v>300</v>
      </c>
      <c r="M77" s="11"/>
      <c r="N77" s="11">
        <f t="shared" si="37"/>
        <v>0</v>
      </c>
      <c r="P77" s="7">
        <v>41791</v>
      </c>
      <c r="Q77" s="1">
        <f>Q76</f>
        <v>1</v>
      </c>
      <c r="R77" s="10">
        <f t="shared" si="42"/>
        <v>0</v>
      </c>
      <c r="S77" s="10">
        <f t="shared" si="38"/>
        <v>0</v>
      </c>
      <c r="T77" s="9">
        <f t="shared" si="29"/>
        <v>0</v>
      </c>
      <c r="U77" s="9">
        <f>300</f>
        <v>300</v>
      </c>
      <c r="V77" s="9"/>
      <c r="W77" s="9">
        <f t="shared" si="39"/>
        <v>300</v>
      </c>
      <c r="X77" s="10">
        <f t="shared" si="40"/>
        <v>0</v>
      </c>
      <c r="Y77" s="9"/>
      <c r="Z77" s="8"/>
      <c r="AA77" s="11">
        <f t="shared" si="41"/>
        <v>300</v>
      </c>
    </row>
    <row r="78" spans="1:27" x14ac:dyDescent="0.25">
      <c r="A78" s="7">
        <v>41821</v>
      </c>
      <c r="B78" s="1">
        <v>0.57999999999999996</v>
      </c>
      <c r="C78" s="58">
        <f>C66+IF(MOD(C66*0.03,10)&gt;=1,C66*0.03-MOD(C66*0.03,10)+10,C66*0.03-MOD(C66*0.03,10))</f>
        <v>0</v>
      </c>
      <c r="D78" s="9">
        <f t="shared" si="43"/>
        <v>0</v>
      </c>
      <c r="E78" s="9">
        <f t="shared" si="28"/>
        <v>0</v>
      </c>
      <c r="F78" s="9">
        <f>300</f>
        <v>300</v>
      </c>
      <c r="G78" s="9"/>
      <c r="H78" s="9">
        <f t="shared" si="34"/>
        <v>300</v>
      </c>
      <c r="I78" s="10">
        <f t="shared" si="35"/>
        <v>0</v>
      </c>
      <c r="J78" s="9"/>
      <c r="L78" s="11">
        <f t="shared" si="36"/>
        <v>300</v>
      </c>
      <c r="M78" s="11"/>
      <c r="N78" s="11">
        <f t="shared" si="37"/>
        <v>0</v>
      </c>
      <c r="P78" s="7">
        <v>41821</v>
      </c>
      <c r="Q78" s="1">
        <v>1.07</v>
      </c>
      <c r="R78" s="10">
        <f t="shared" si="42"/>
        <v>0</v>
      </c>
      <c r="S78" s="10">
        <f t="shared" si="38"/>
        <v>0</v>
      </c>
      <c r="T78" s="9">
        <f t="shared" si="29"/>
        <v>0</v>
      </c>
      <c r="U78" s="9">
        <f>300</f>
        <v>300</v>
      </c>
      <c r="V78" s="9"/>
      <c r="W78" s="9">
        <f t="shared" si="39"/>
        <v>300</v>
      </c>
      <c r="X78" s="10">
        <f t="shared" si="40"/>
        <v>0</v>
      </c>
      <c r="Y78" s="9"/>
      <c r="Z78" s="8"/>
      <c r="AA78" s="11">
        <f t="shared" si="41"/>
        <v>300</v>
      </c>
    </row>
    <row r="79" spans="1:27" x14ac:dyDescent="0.25">
      <c r="A79" s="7">
        <v>41852</v>
      </c>
      <c r="B79" s="1">
        <v>0.57999999999999996</v>
      </c>
      <c r="C79" s="58">
        <f t="shared" ref="C79:C89" si="44">C78</f>
        <v>0</v>
      </c>
      <c r="D79" s="9">
        <f t="shared" si="43"/>
        <v>0</v>
      </c>
      <c r="E79" s="9">
        <f t="shared" ref="E79:E89" si="45">ROUND(C79*0.15,0)</f>
        <v>0</v>
      </c>
      <c r="F79" s="9">
        <f>300</f>
        <v>300</v>
      </c>
      <c r="G79" s="9"/>
      <c r="H79" s="9">
        <f t="shared" si="34"/>
        <v>300</v>
      </c>
      <c r="I79" s="10">
        <f t="shared" si="35"/>
        <v>0</v>
      </c>
      <c r="J79" s="9"/>
      <c r="L79" s="11">
        <f t="shared" si="36"/>
        <v>300</v>
      </c>
      <c r="M79" s="11"/>
      <c r="N79" s="11">
        <f t="shared" si="37"/>
        <v>0</v>
      </c>
      <c r="P79" s="7">
        <v>41852</v>
      </c>
      <c r="Q79" s="1">
        <f>Q78</f>
        <v>1.07</v>
      </c>
      <c r="R79" s="10">
        <f t="shared" si="42"/>
        <v>0</v>
      </c>
      <c r="S79" s="10">
        <f t="shared" si="38"/>
        <v>0</v>
      </c>
      <c r="T79" s="9">
        <f t="shared" ref="T79:T89" si="46">ROUND(R79*0.15,0)</f>
        <v>0</v>
      </c>
      <c r="U79" s="9">
        <f>300</f>
        <v>300</v>
      </c>
      <c r="V79" s="9"/>
      <c r="W79" s="9">
        <f t="shared" si="39"/>
        <v>300</v>
      </c>
      <c r="X79" s="10">
        <f t="shared" si="40"/>
        <v>0</v>
      </c>
      <c r="Y79" s="9"/>
      <c r="Z79" s="8"/>
      <c r="AA79" s="11">
        <f t="shared" si="41"/>
        <v>300</v>
      </c>
    </row>
    <row r="80" spans="1:27" x14ac:dyDescent="0.25">
      <c r="A80" s="7">
        <v>41883</v>
      </c>
      <c r="B80" s="1">
        <v>0.57999999999999996</v>
      </c>
      <c r="C80" s="58">
        <f t="shared" si="44"/>
        <v>0</v>
      </c>
      <c r="D80" s="9">
        <f t="shared" si="43"/>
        <v>0</v>
      </c>
      <c r="E80" s="9">
        <f t="shared" si="45"/>
        <v>0</v>
      </c>
      <c r="F80" s="9">
        <f>300</f>
        <v>300</v>
      </c>
      <c r="G80" s="9"/>
      <c r="H80" s="9">
        <f t="shared" si="34"/>
        <v>300</v>
      </c>
      <c r="I80" s="10">
        <f t="shared" si="35"/>
        <v>0</v>
      </c>
      <c r="J80" s="9"/>
      <c r="L80" s="11">
        <f t="shared" si="36"/>
        <v>300</v>
      </c>
      <c r="M80" s="11"/>
      <c r="N80" s="11">
        <f t="shared" si="37"/>
        <v>0</v>
      </c>
      <c r="P80" s="7">
        <v>41883</v>
      </c>
      <c r="Q80" s="1">
        <f>Q79</f>
        <v>1.07</v>
      </c>
      <c r="R80" s="10">
        <f t="shared" si="42"/>
        <v>0</v>
      </c>
      <c r="S80" s="10">
        <f t="shared" si="38"/>
        <v>0</v>
      </c>
      <c r="T80" s="9">
        <f t="shared" si="46"/>
        <v>0</v>
      </c>
      <c r="U80" s="9">
        <f>300</f>
        <v>300</v>
      </c>
      <c r="V80" s="9"/>
      <c r="W80" s="9">
        <f t="shared" si="39"/>
        <v>300</v>
      </c>
      <c r="X80" s="10">
        <f t="shared" si="40"/>
        <v>0</v>
      </c>
      <c r="Y80" s="9"/>
      <c r="Z80" s="8"/>
      <c r="AA80" s="11">
        <f t="shared" si="41"/>
        <v>300</v>
      </c>
    </row>
    <row r="81" spans="1:27" x14ac:dyDescent="0.25">
      <c r="A81" s="7">
        <v>41913</v>
      </c>
      <c r="B81" s="1">
        <v>0.57999999999999996</v>
      </c>
      <c r="C81" s="58">
        <f t="shared" si="44"/>
        <v>0</v>
      </c>
      <c r="D81" s="9">
        <f t="shared" si="43"/>
        <v>0</v>
      </c>
      <c r="E81" s="9">
        <f t="shared" si="45"/>
        <v>0</v>
      </c>
      <c r="F81" s="9">
        <f>300</f>
        <v>300</v>
      </c>
      <c r="G81" s="9"/>
      <c r="H81" s="9">
        <f t="shared" si="34"/>
        <v>300</v>
      </c>
      <c r="I81" s="10">
        <f t="shared" si="35"/>
        <v>0</v>
      </c>
      <c r="J81" s="9"/>
      <c r="L81" s="11">
        <f t="shared" si="36"/>
        <v>300</v>
      </c>
      <c r="M81" s="11"/>
      <c r="N81" s="11">
        <f t="shared" si="37"/>
        <v>0</v>
      </c>
      <c r="P81" s="7">
        <v>41913</v>
      </c>
      <c r="Q81" s="1">
        <f>Q80</f>
        <v>1.07</v>
      </c>
      <c r="R81" s="10">
        <f t="shared" si="42"/>
        <v>0</v>
      </c>
      <c r="S81" s="10">
        <f t="shared" si="38"/>
        <v>0</v>
      </c>
      <c r="T81" s="9">
        <f t="shared" si="46"/>
        <v>0</v>
      </c>
      <c r="U81" s="9">
        <f>300</f>
        <v>300</v>
      </c>
      <c r="V81" s="9"/>
      <c r="W81" s="9">
        <f t="shared" si="39"/>
        <v>300</v>
      </c>
      <c r="X81" s="10">
        <f t="shared" si="40"/>
        <v>0</v>
      </c>
      <c r="Y81" s="9"/>
      <c r="Z81" s="8"/>
      <c r="AA81" s="11">
        <f t="shared" si="41"/>
        <v>300</v>
      </c>
    </row>
    <row r="82" spans="1:27" x14ac:dyDescent="0.25">
      <c r="A82" s="7">
        <v>41944</v>
      </c>
      <c r="B82" s="1">
        <v>0.57999999999999996</v>
      </c>
      <c r="C82" s="58">
        <f t="shared" si="44"/>
        <v>0</v>
      </c>
      <c r="D82" s="9">
        <f t="shared" si="43"/>
        <v>0</v>
      </c>
      <c r="E82" s="9">
        <f t="shared" si="45"/>
        <v>0</v>
      </c>
      <c r="F82" s="9">
        <f>300</f>
        <v>300</v>
      </c>
      <c r="G82" s="9"/>
      <c r="H82" s="9">
        <f t="shared" si="34"/>
        <v>300</v>
      </c>
      <c r="I82" s="10">
        <f t="shared" si="35"/>
        <v>0</v>
      </c>
      <c r="J82" s="9"/>
      <c r="L82" s="11">
        <f t="shared" si="36"/>
        <v>300</v>
      </c>
      <c r="M82" s="11"/>
      <c r="N82" s="11">
        <f t="shared" si="37"/>
        <v>0</v>
      </c>
      <c r="P82" s="7">
        <v>41944</v>
      </c>
      <c r="Q82" s="1">
        <f>Q81</f>
        <v>1.07</v>
      </c>
      <c r="R82" s="10">
        <f t="shared" si="42"/>
        <v>0</v>
      </c>
      <c r="S82" s="10">
        <f t="shared" si="38"/>
        <v>0</v>
      </c>
      <c r="T82" s="9">
        <f t="shared" si="46"/>
        <v>0</v>
      </c>
      <c r="U82" s="9">
        <f>300</f>
        <v>300</v>
      </c>
      <c r="V82" s="9"/>
      <c r="W82" s="9">
        <f t="shared" si="39"/>
        <v>300</v>
      </c>
      <c r="X82" s="10">
        <f t="shared" si="40"/>
        <v>0</v>
      </c>
      <c r="Y82" s="9"/>
      <c r="Z82" s="8"/>
      <c r="AA82" s="11">
        <f t="shared" si="41"/>
        <v>300</v>
      </c>
    </row>
    <row r="83" spans="1:27" x14ac:dyDescent="0.25">
      <c r="A83" s="7">
        <v>41974</v>
      </c>
      <c r="B83" s="1">
        <v>0.57999999999999996</v>
      </c>
      <c r="C83" s="58">
        <f t="shared" si="44"/>
        <v>0</v>
      </c>
      <c r="D83" s="9">
        <f t="shared" si="43"/>
        <v>0</v>
      </c>
      <c r="E83" s="9">
        <f t="shared" si="45"/>
        <v>0</v>
      </c>
      <c r="F83" s="9">
        <f>300</f>
        <v>300</v>
      </c>
      <c r="G83" s="9"/>
      <c r="H83" s="9">
        <f t="shared" si="34"/>
        <v>300</v>
      </c>
      <c r="I83" s="10">
        <f t="shared" si="35"/>
        <v>0</v>
      </c>
      <c r="J83" s="9"/>
      <c r="L83" s="11">
        <f t="shared" si="36"/>
        <v>300</v>
      </c>
      <c r="M83" s="11"/>
      <c r="N83" s="11">
        <f t="shared" si="37"/>
        <v>0</v>
      </c>
      <c r="P83" s="7">
        <v>41974</v>
      </c>
      <c r="Q83" s="1">
        <f>Q82</f>
        <v>1.07</v>
      </c>
      <c r="R83" s="10">
        <f t="shared" si="42"/>
        <v>0</v>
      </c>
      <c r="S83" s="10">
        <f t="shared" si="38"/>
        <v>0</v>
      </c>
      <c r="T83" s="9">
        <f t="shared" si="46"/>
        <v>0</v>
      </c>
      <c r="U83" s="9">
        <f>300</f>
        <v>300</v>
      </c>
      <c r="V83" s="9"/>
      <c r="W83" s="9">
        <f t="shared" si="39"/>
        <v>300</v>
      </c>
      <c r="X83" s="10">
        <f t="shared" si="40"/>
        <v>0</v>
      </c>
      <c r="Y83" s="9"/>
      <c r="Z83" s="8"/>
      <c r="AA83" s="11">
        <f t="shared" si="41"/>
        <v>300</v>
      </c>
    </row>
    <row r="84" spans="1:27" x14ac:dyDescent="0.25">
      <c r="A84" s="7">
        <v>42005</v>
      </c>
      <c r="B84" s="1">
        <v>0.65</v>
      </c>
      <c r="C84" s="58">
        <f t="shared" si="44"/>
        <v>0</v>
      </c>
      <c r="D84" s="9">
        <f t="shared" ref="D84:D95" si="47">ROUND(C84*0.65,0)</f>
        <v>0</v>
      </c>
      <c r="E84" s="9">
        <f t="shared" si="45"/>
        <v>0</v>
      </c>
      <c r="F84" s="9">
        <f>300</f>
        <v>300</v>
      </c>
      <c r="G84" s="9"/>
      <c r="H84" s="9">
        <f t="shared" si="34"/>
        <v>300</v>
      </c>
      <c r="I84" s="10">
        <f t="shared" si="35"/>
        <v>0</v>
      </c>
      <c r="J84" s="9"/>
      <c r="L84" s="11">
        <f t="shared" si="36"/>
        <v>300</v>
      </c>
      <c r="M84" s="11"/>
      <c r="N84" s="11">
        <f t="shared" si="37"/>
        <v>0</v>
      </c>
      <c r="P84" s="7">
        <v>42005</v>
      </c>
      <c r="Q84" s="1">
        <v>1.1299999999999999</v>
      </c>
      <c r="R84" s="10">
        <f t="shared" si="42"/>
        <v>0</v>
      </c>
      <c r="S84" s="10">
        <f t="shared" si="38"/>
        <v>0</v>
      </c>
      <c r="T84" s="9">
        <f t="shared" si="46"/>
        <v>0</v>
      </c>
      <c r="U84" s="9">
        <f>300</f>
        <v>300</v>
      </c>
      <c r="V84" s="9"/>
      <c r="W84" s="9">
        <f t="shared" si="39"/>
        <v>300</v>
      </c>
      <c r="X84" s="10">
        <f t="shared" si="40"/>
        <v>0</v>
      </c>
      <c r="Y84" s="9"/>
      <c r="Z84" s="8"/>
      <c r="AA84" s="11">
        <f t="shared" si="41"/>
        <v>300</v>
      </c>
    </row>
    <row r="85" spans="1:27" s="28" customFormat="1" x14ac:dyDescent="0.25">
      <c r="A85" s="24">
        <v>42036</v>
      </c>
      <c r="B85" s="1">
        <v>0.65</v>
      </c>
      <c r="C85" s="59">
        <f t="shared" si="44"/>
        <v>0</v>
      </c>
      <c r="D85" s="26">
        <f t="shared" si="47"/>
        <v>0</v>
      </c>
      <c r="E85" s="26">
        <f t="shared" si="45"/>
        <v>0</v>
      </c>
      <c r="F85" s="26">
        <f>300</f>
        <v>300</v>
      </c>
      <c r="G85" s="26"/>
      <c r="H85" s="26">
        <f t="shared" si="34"/>
        <v>300</v>
      </c>
      <c r="I85" s="25">
        <f t="shared" si="35"/>
        <v>0</v>
      </c>
      <c r="J85" s="26"/>
      <c r="K85" s="27"/>
      <c r="L85" s="16">
        <f t="shared" si="36"/>
        <v>300</v>
      </c>
      <c r="M85" s="16"/>
      <c r="N85" s="11">
        <f t="shared" si="37"/>
        <v>0</v>
      </c>
      <c r="P85" s="24">
        <v>42036</v>
      </c>
      <c r="Q85" s="1">
        <f>Q84</f>
        <v>1.1299999999999999</v>
      </c>
      <c r="R85" s="25">
        <f t="shared" si="42"/>
        <v>0</v>
      </c>
      <c r="S85" s="25">
        <f t="shared" si="38"/>
        <v>0</v>
      </c>
      <c r="T85" s="26">
        <f t="shared" si="46"/>
        <v>0</v>
      </c>
      <c r="U85" s="26">
        <f>300</f>
        <v>300</v>
      </c>
      <c r="V85" s="26"/>
      <c r="W85" s="26">
        <f t="shared" si="39"/>
        <v>300</v>
      </c>
      <c r="X85" s="25">
        <f t="shared" si="40"/>
        <v>0</v>
      </c>
      <c r="Y85" s="26"/>
      <c r="Z85" s="8"/>
      <c r="AA85" s="16">
        <f t="shared" si="41"/>
        <v>300</v>
      </c>
    </row>
    <row r="86" spans="1:27" x14ac:dyDescent="0.25">
      <c r="A86" s="7">
        <v>42064</v>
      </c>
      <c r="B86" s="1">
        <v>0.65</v>
      </c>
      <c r="C86" s="58">
        <f t="shared" si="44"/>
        <v>0</v>
      </c>
      <c r="D86" s="9">
        <f t="shared" si="47"/>
        <v>0</v>
      </c>
      <c r="E86" s="9">
        <f t="shared" si="45"/>
        <v>0</v>
      </c>
      <c r="F86" s="9">
        <f>300</f>
        <v>300</v>
      </c>
      <c r="G86" s="9"/>
      <c r="H86" s="9">
        <f t="shared" si="34"/>
        <v>300</v>
      </c>
      <c r="I86" s="10">
        <f t="shared" si="35"/>
        <v>0</v>
      </c>
      <c r="J86" s="9"/>
      <c r="L86" s="11">
        <f t="shared" si="36"/>
        <v>300</v>
      </c>
      <c r="M86" s="11"/>
      <c r="N86" s="11">
        <f t="shared" si="37"/>
        <v>0</v>
      </c>
      <c r="P86" s="7">
        <v>42064</v>
      </c>
      <c r="Q86" s="1">
        <f>Q85</f>
        <v>1.1299999999999999</v>
      </c>
      <c r="R86" s="10">
        <f t="shared" si="42"/>
        <v>0</v>
      </c>
      <c r="S86" s="10">
        <f t="shared" si="38"/>
        <v>0</v>
      </c>
      <c r="T86" s="9">
        <f t="shared" si="46"/>
        <v>0</v>
      </c>
      <c r="U86" s="9">
        <f>300</f>
        <v>300</v>
      </c>
      <c r="V86" s="9"/>
      <c r="W86" s="9">
        <f t="shared" si="39"/>
        <v>300</v>
      </c>
      <c r="X86" s="10">
        <f t="shared" si="40"/>
        <v>0</v>
      </c>
      <c r="Y86" s="9"/>
      <c r="Z86" s="8"/>
      <c r="AA86" s="11">
        <f t="shared" si="41"/>
        <v>300</v>
      </c>
    </row>
    <row r="87" spans="1:27" x14ac:dyDescent="0.25">
      <c r="A87" s="7">
        <v>42095</v>
      </c>
      <c r="B87" s="1">
        <v>0.65</v>
      </c>
      <c r="C87" s="58">
        <f t="shared" si="44"/>
        <v>0</v>
      </c>
      <c r="D87" s="9">
        <f t="shared" si="47"/>
        <v>0</v>
      </c>
      <c r="E87" s="9">
        <f t="shared" si="45"/>
        <v>0</v>
      </c>
      <c r="F87" s="9">
        <f>300</f>
        <v>300</v>
      </c>
      <c r="G87" s="9"/>
      <c r="H87" s="9">
        <f t="shared" si="34"/>
        <v>300</v>
      </c>
      <c r="I87" s="10">
        <f t="shared" si="35"/>
        <v>0</v>
      </c>
      <c r="J87" s="9"/>
      <c r="L87" s="11">
        <f t="shared" si="36"/>
        <v>300</v>
      </c>
      <c r="M87" s="11"/>
      <c r="N87" s="11">
        <f t="shared" si="37"/>
        <v>0</v>
      </c>
      <c r="P87" s="7">
        <v>42095</v>
      </c>
      <c r="Q87" s="1">
        <f>Q86</f>
        <v>1.1299999999999999</v>
      </c>
      <c r="R87" s="10">
        <f t="shared" si="42"/>
        <v>0</v>
      </c>
      <c r="S87" s="10">
        <f t="shared" si="38"/>
        <v>0</v>
      </c>
      <c r="T87" s="9">
        <f t="shared" si="46"/>
        <v>0</v>
      </c>
      <c r="U87" s="9">
        <f>300</f>
        <v>300</v>
      </c>
      <c r="V87" s="9"/>
      <c r="W87" s="9">
        <f t="shared" si="39"/>
        <v>300</v>
      </c>
      <c r="X87" s="10">
        <f t="shared" si="40"/>
        <v>0</v>
      </c>
      <c r="Y87" s="9"/>
      <c r="Z87" s="8"/>
      <c r="AA87" s="11">
        <f t="shared" si="41"/>
        <v>300</v>
      </c>
    </row>
    <row r="88" spans="1:27" x14ac:dyDescent="0.25">
      <c r="A88" s="7">
        <v>42125</v>
      </c>
      <c r="B88" s="1">
        <v>0.65</v>
      </c>
      <c r="C88" s="58">
        <f t="shared" si="44"/>
        <v>0</v>
      </c>
      <c r="D88" s="9">
        <f t="shared" si="47"/>
        <v>0</v>
      </c>
      <c r="E88" s="9">
        <f t="shared" si="45"/>
        <v>0</v>
      </c>
      <c r="F88" s="9">
        <f>300</f>
        <v>300</v>
      </c>
      <c r="G88" s="9"/>
      <c r="H88" s="9">
        <f t="shared" si="34"/>
        <v>300</v>
      </c>
      <c r="I88" s="10">
        <f t="shared" si="35"/>
        <v>0</v>
      </c>
      <c r="J88" s="9"/>
      <c r="L88" s="11">
        <f t="shared" si="36"/>
        <v>300</v>
      </c>
      <c r="M88" s="11"/>
      <c r="N88" s="11">
        <f t="shared" si="37"/>
        <v>0</v>
      </c>
      <c r="P88" s="7">
        <v>42125</v>
      </c>
      <c r="Q88" s="1">
        <f>Q87</f>
        <v>1.1299999999999999</v>
      </c>
      <c r="R88" s="10">
        <f t="shared" si="42"/>
        <v>0</v>
      </c>
      <c r="S88" s="10">
        <f t="shared" si="38"/>
        <v>0</v>
      </c>
      <c r="T88" s="9">
        <f t="shared" si="46"/>
        <v>0</v>
      </c>
      <c r="U88" s="9">
        <f>300</f>
        <v>300</v>
      </c>
      <c r="V88" s="9"/>
      <c r="W88" s="9">
        <f t="shared" si="39"/>
        <v>300</v>
      </c>
      <c r="X88" s="10">
        <f t="shared" si="40"/>
        <v>0</v>
      </c>
      <c r="Y88" s="9"/>
      <c r="Z88" s="8"/>
      <c r="AA88" s="11">
        <f t="shared" si="41"/>
        <v>300</v>
      </c>
    </row>
    <row r="89" spans="1:27" x14ac:dyDescent="0.25">
      <c r="A89" s="7">
        <v>42156</v>
      </c>
      <c r="B89" s="1">
        <v>0.65</v>
      </c>
      <c r="C89" s="58">
        <f t="shared" si="44"/>
        <v>0</v>
      </c>
      <c r="D89" s="9">
        <f t="shared" si="47"/>
        <v>0</v>
      </c>
      <c r="E89" s="9">
        <f t="shared" si="45"/>
        <v>0</v>
      </c>
      <c r="F89" s="9">
        <f>300</f>
        <v>300</v>
      </c>
      <c r="G89" s="9"/>
      <c r="H89" s="9">
        <f t="shared" si="34"/>
        <v>300</v>
      </c>
      <c r="I89" s="10">
        <f t="shared" si="35"/>
        <v>0</v>
      </c>
      <c r="J89" s="9"/>
      <c r="L89" s="11">
        <f t="shared" si="36"/>
        <v>300</v>
      </c>
      <c r="M89" s="11"/>
      <c r="N89" s="11">
        <f t="shared" si="37"/>
        <v>0</v>
      </c>
      <c r="P89" s="7">
        <v>42156</v>
      </c>
      <c r="Q89" s="1">
        <f>Q88</f>
        <v>1.1299999999999999</v>
      </c>
      <c r="R89" s="10">
        <f t="shared" si="42"/>
        <v>0</v>
      </c>
      <c r="S89" s="10">
        <f t="shared" si="38"/>
        <v>0</v>
      </c>
      <c r="T89" s="9">
        <f t="shared" si="46"/>
        <v>0</v>
      </c>
      <c r="U89" s="9">
        <f>300</f>
        <v>300</v>
      </c>
      <c r="V89" s="9"/>
      <c r="W89" s="9">
        <f t="shared" si="39"/>
        <v>300</v>
      </c>
      <c r="X89" s="10">
        <f t="shared" si="40"/>
        <v>0</v>
      </c>
      <c r="Y89" s="9"/>
      <c r="Z89" s="8"/>
      <c r="AA89" s="11">
        <f t="shared" si="41"/>
        <v>300</v>
      </c>
    </row>
    <row r="90" spans="1:27" x14ac:dyDescent="0.25">
      <c r="A90" s="7">
        <v>42186</v>
      </c>
      <c r="B90" s="1">
        <v>0.65</v>
      </c>
      <c r="C90" s="58">
        <f>C78+IF(MOD(C78*0.03,10)&gt;=1,C78*0.03-MOD(C78*0.03,10)+10,C78*0.03-MOD(C78*0.03,10))</f>
        <v>0</v>
      </c>
      <c r="D90" s="9">
        <f t="shared" si="47"/>
        <v>0</v>
      </c>
      <c r="E90" s="9">
        <f t="shared" ref="E90:E143" si="48">ROUND(C90*0.15,0)</f>
        <v>0</v>
      </c>
      <c r="F90" s="9">
        <f>300</f>
        <v>300</v>
      </c>
      <c r="G90" s="9"/>
      <c r="H90" s="9">
        <f t="shared" si="34"/>
        <v>300</v>
      </c>
      <c r="I90" s="10">
        <f t="shared" si="35"/>
        <v>0</v>
      </c>
      <c r="J90" s="9"/>
      <c r="L90" s="11">
        <f t="shared" si="36"/>
        <v>300</v>
      </c>
      <c r="M90" s="11"/>
      <c r="N90" s="11">
        <f t="shared" si="37"/>
        <v>0</v>
      </c>
      <c r="P90" s="7">
        <v>42186</v>
      </c>
      <c r="Q90" s="1">
        <v>1.19</v>
      </c>
      <c r="R90" s="10">
        <f t="shared" si="42"/>
        <v>0</v>
      </c>
      <c r="S90" s="10">
        <f t="shared" si="38"/>
        <v>0</v>
      </c>
      <c r="T90" s="9">
        <f t="shared" ref="T90:T143" si="49">ROUND(R90*0.15,0)</f>
        <v>0</v>
      </c>
      <c r="U90" s="9">
        <f>300</f>
        <v>300</v>
      </c>
      <c r="V90" s="9"/>
      <c r="W90" s="9">
        <f t="shared" si="39"/>
        <v>300</v>
      </c>
      <c r="X90" s="10">
        <f t="shared" si="40"/>
        <v>0</v>
      </c>
      <c r="Y90" s="9"/>
      <c r="Z90" s="8"/>
      <c r="AA90" s="11">
        <f t="shared" si="41"/>
        <v>300</v>
      </c>
    </row>
    <row r="91" spans="1:27" x14ac:dyDescent="0.25">
      <c r="A91" s="7">
        <v>42217</v>
      </c>
      <c r="B91" s="1">
        <v>0.65</v>
      </c>
      <c r="C91" s="58">
        <f>C90</f>
        <v>0</v>
      </c>
      <c r="D91" s="9">
        <f t="shared" si="47"/>
        <v>0</v>
      </c>
      <c r="E91" s="9">
        <f t="shared" si="48"/>
        <v>0</v>
      </c>
      <c r="F91" s="9">
        <f>300</f>
        <v>300</v>
      </c>
      <c r="G91" s="9"/>
      <c r="H91" s="9">
        <f t="shared" si="34"/>
        <v>300</v>
      </c>
      <c r="I91" s="10">
        <f t="shared" si="35"/>
        <v>0</v>
      </c>
      <c r="J91" s="9"/>
      <c r="L91" s="11">
        <f t="shared" si="36"/>
        <v>300</v>
      </c>
      <c r="M91" s="11"/>
      <c r="N91" s="11">
        <f t="shared" si="37"/>
        <v>0</v>
      </c>
      <c r="P91" s="7">
        <v>42217</v>
      </c>
      <c r="Q91" s="1">
        <f>Q90</f>
        <v>1.19</v>
      </c>
      <c r="R91" s="10">
        <f t="shared" si="42"/>
        <v>0</v>
      </c>
      <c r="S91" s="10">
        <f t="shared" si="38"/>
        <v>0</v>
      </c>
      <c r="T91" s="9">
        <f t="shared" si="49"/>
        <v>0</v>
      </c>
      <c r="U91" s="9">
        <f>300</f>
        <v>300</v>
      </c>
      <c r="V91" s="9"/>
      <c r="W91" s="9">
        <f t="shared" si="39"/>
        <v>300</v>
      </c>
      <c r="X91" s="10">
        <f t="shared" si="40"/>
        <v>0</v>
      </c>
      <c r="Y91" s="9"/>
      <c r="Z91" s="8"/>
      <c r="AA91" s="11">
        <f t="shared" si="41"/>
        <v>300</v>
      </c>
    </row>
    <row r="92" spans="1:27" x14ac:dyDescent="0.25">
      <c r="A92" s="7">
        <v>42248</v>
      </c>
      <c r="B92" s="1">
        <v>0.65</v>
      </c>
      <c r="C92" s="58">
        <f t="shared" ref="C92:C96" si="50">C91</f>
        <v>0</v>
      </c>
      <c r="D92" s="9">
        <f t="shared" si="47"/>
        <v>0</v>
      </c>
      <c r="E92" s="9">
        <f t="shared" si="48"/>
        <v>0</v>
      </c>
      <c r="F92" s="9">
        <f>300</f>
        <v>300</v>
      </c>
      <c r="G92" s="9"/>
      <c r="H92" s="9">
        <f t="shared" si="34"/>
        <v>300</v>
      </c>
      <c r="I92" s="10">
        <f t="shared" si="35"/>
        <v>0</v>
      </c>
      <c r="J92" s="9"/>
      <c r="L92" s="11">
        <f t="shared" si="36"/>
        <v>300</v>
      </c>
      <c r="M92" s="11"/>
      <c r="N92" s="11">
        <f t="shared" si="37"/>
        <v>0</v>
      </c>
      <c r="P92" s="7">
        <v>42248</v>
      </c>
      <c r="Q92" s="1">
        <f>Q91</f>
        <v>1.19</v>
      </c>
      <c r="R92" s="10">
        <f t="shared" si="42"/>
        <v>0</v>
      </c>
      <c r="S92" s="10">
        <f t="shared" si="38"/>
        <v>0</v>
      </c>
      <c r="T92" s="9">
        <f t="shared" si="49"/>
        <v>0</v>
      </c>
      <c r="U92" s="9">
        <f>300</f>
        <v>300</v>
      </c>
      <c r="V92" s="9"/>
      <c r="W92" s="9">
        <f t="shared" si="39"/>
        <v>300</v>
      </c>
      <c r="X92" s="10">
        <f t="shared" si="40"/>
        <v>0</v>
      </c>
      <c r="Y92" s="9"/>
      <c r="Z92" s="8"/>
      <c r="AA92" s="11">
        <f t="shared" si="41"/>
        <v>300</v>
      </c>
    </row>
    <row r="93" spans="1:27" x14ac:dyDescent="0.25">
      <c r="A93" s="7">
        <v>42278</v>
      </c>
      <c r="B93" s="1">
        <v>0.65</v>
      </c>
      <c r="C93" s="58">
        <f t="shared" si="50"/>
        <v>0</v>
      </c>
      <c r="D93" s="9">
        <f t="shared" si="47"/>
        <v>0</v>
      </c>
      <c r="E93" s="9">
        <f t="shared" si="48"/>
        <v>0</v>
      </c>
      <c r="F93" s="9">
        <f>300</f>
        <v>300</v>
      </c>
      <c r="G93" s="9"/>
      <c r="H93" s="9">
        <f t="shared" si="34"/>
        <v>300</v>
      </c>
      <c r="I93" s="10">
        <f t="shared" si="35"/>
        <v>0</v>
      </c>
      <c r="J93" s="9"/>
      <c r="L93" s="11">
        <f t="shared" si="36"/>
        <v>300</v>
      </c>
      <c r="M93" s="11"/>
      <c r="N93" s="11">
        <f t="shared" si="37"/>
        <v>0</v>
      </c>
      <c r="P93" s="7">
        <v>42278</v>
      </c>
      <c r="Q93" s="1">
        <f>Q92</f>
        <v>1.19</v>
      </c>
      <c r="R93" s="10">
        <f t="shared" si="42"/>
        <v>0</v>
      </c>
      <c r="S93" s="10">
        <f t="shared" si="38"/>
        <v>0</v>
      </c>
      <c r="T93" s="9">
        <f t="shared" si="49"/>
        <v>0</v>
      </c>
      <c r="U93" s="9">
        <f>300</f>
        <v>300</v>
      </c>
      <c r="V93" s="9"/>
      <c r="W93" s="9">
        <f t="shared" si="39"/>
        <v>300</v>
      </c>
      <c r="X93" s="10">
        <f t="shared" si="40"/>
        <v>0</v>
      </c>
      <c r="Y93" s="9"/>
      <c r="Z93" s="8"/>
      <c r="AA93" s="11">
        <f t="shared" si="41"/>
        <v>300</v>
      </c>
    </row>
    <row r="94" spans="1:27" x14ac:dyDescent="0.25">
      <c r="A94" s="7">
        <v>42309</v>
      </c>
      <c r="B94" s="1">
        <v>0.65</v>
      </c>
      <c r="C94" s="58">
        <f t="shared" si="50"/>
        <v>0</v>
      </c>
      <c r="D94" s="9">
        <f t="shared" si="47"/>
        <v>0</v>
      </c>
      <c r="E94" s="9">
        <f t="shared" si="48"/>
        <v>0</v>
      </c>
      <c r="F94" s="9">
        <f>300</f>
        <v>300</v>
      </c>
      <c r="G94" s="9"/>
      <c r="H94" s="9">
        <f t="shared" si="34"/>
        <v>300</v>
      </c>
      <c r="I94" s="10">
        <f t="shared" si="35"/>
        <v>0</v>
      </c>
      <c r="J94" s="9"/>
      <c r="L94" s="11">
        <f t="shared" si="36"/>
        <v>300</v>
      </c>
      <c r="M94" s="11"/>
      <c r="N94" s="11">
        <f t="shared" si="37"/>
        <v>0</v>
      </c>
      <c r="P94" s="7">
        <v>42309</v>
      </c>
      <c r="Q94" s="1">
        <f>Q93</f>
        <v>1.19</v>
      </c>
      <c r="R94" s="10">
        <f t="shared" si="42"/>
        <v>0</v>
      </c>
      <c r="S94" s="10">
        <f t="shared" si="38"/>
        <v>0</v>
      </c>
      <c r="T94" s="9">
        <f t="shared" si="49"/>
        <v>0</v>
      </c>
      <c r="U94" s="9">
        <f>300</f>
        <v>300</v>
      </c>
      <c r="V94" s="9"/>
      <c r="W94" s="9">
        <f t="shared" si="39"/>
        <v>300</v>
      </c>
      <c r="X94" s="10">
        <f t="shared" si="40"/>
        <v>0</v>
      </c>
      <c r="Y94" s="9"/>
      <c r="Z94" s="8"/>
      <c r="AA94" s="11">
        <f t="shared" si="41"/>
        <v>300</v>
      </c>
    </row>
    <row r="95" spans="1:27" x14ac:dyDescent="0.25">
      <c r="A95" s="7">
        <v>42339</v>
      </c>
      <c r="B95" s="1">
        <v>0.65</v>
      </c>
      <c r="C95" s="58">
        <f t="shared" si="50"/>
        <v>0</v>
      </c>
      <c r="D95" s="9">
        <f t="shared" si="47"/>
        <v>0</v>
      </c>
      <c r="E95" s="9">
        <f t="shared" si="48"/>
        <v>0</v>
      </c>
      <c r="F95" s="9">
        <f>300</f>
        <v>300</v>
      </c>
      <c r="G95" s="9"/>
      <c r="H95" s="9">
        <f t="shared" si="34"/>
        <v>300</v>
      </c>
      <c r="I95" s="10">
        <f t="shared" si="35"/>
        <v>0</v>
      </c>
      <c r="J95" s="9"/>
      <c r="L95" s="11">
        <f t="shared" si="36"/>
        <v>300</v>
      </c>
      <c r="M95" s="11"/>
      <c r="N95" s="11">
        <f t="shared" si="37"/>
        <v>0</v>
      </c>
      <c r="P95" s="7">
        <v>42339</v>
      </c>
      <c r="Q95" s="1">
        <f>Q94</f>
        <v>1.19</v>
      </c>
      <c r="R95" s="10">
        <f t="shared" si="42"/>
        <v>0</v>
      </c>
      <c r="S95" s="10">
        <f t="shared" si="38"/>
        <v>0</v>
      </c>
      <c r="T95" s="9">
        <f t="shared" si="49"/>
        <v>0</v>
      </c>
      <c r="U95" s="9">
        <f>300</f>
        <v>300</v>
      </c>
      <c r="V95" s="9"/>
      <c r="W95" s="9">
        <f t="shared" si="39"/>
        <v>300</v>
      </c>
      <c r="X95" s="10">
        <f t="shared" si="40"/>
        <v>0</v>
      </c>
      <c r="Y95" s="9"/>
      <c r="Z95" s="8"/>
      <c r="AA95" s="11">
        <f t="shared" si="41"/>
        <v>300</v>
      </c>
    </row>
    <row r="96" spans="1:27" x14ac:dyDescent="0.25">
      <c r="A96" s="7">
        <v>42370</v>
      </c>
      <c r="B96" s="1">
        <v>0.75</v>
      </c>
      <c r="C96" s="58">
        <f t="shared" si="50"/>
        <v>0</v>
      </c>
      <c r="D96" s="9">
        <f t="shared" ref="D96:D107" si="51">ROUND(C96*0.75,0)</f>
        <v>0</v>
      </c>
      <c r="E96" s="9">
        <f t="shared" si="48"/>
        <v>0</v>
      </c>
      <c r="F96" s="9">
        <f>300</f>
        <v>300</v>
      </c>
      <c r="G96" s="9"/>
      <c r="H96" s="9">
        <f t="shared" si="34"/>
        <v>300</v>
      </c>
      <c r="I96" s="10">
        <f t="shared" si="35"/>
        <v>0</v>
      </c>
      <c r="J96" s="9"/>
      <c r="L96" s="11">
        <f t="shared" si="36"/>
        <v>300</v>
      </c>
      <c r="M96" s="11"/>
      <c r="N96" s="11">
        <f t="shared" si="37"/>
        <v>0</v>
      </c>
      <c r="P96" s="7">
        <v>42370</v>
      </c>
      <c r="Q96" s="1">
        <v>1.25</v>
      </c>
      <c r="R96" s="10">
        <f t="shared" si="42"/>
        <v>0</v>
      </c>
      <c r="S96" s="10">
        <f t="shared" si="38"/>
        <v>0</v>
      </c>
      <c r="T96" s="9">
        <f t="shared" si="49"/>
        <v>0</v>
      </c>
      <c r="U96" s="9">
        <f>300</f>
        <v>300</v>
      </c>
      <c r="V96" s="9"/>
      <c r="W96" s="9">
        <f t="shared" si="39"/>
        <v>300</v>
      </c>
      <c r="X96" s="10">
        <f t="shared" si="40"/>
        <v>0</v>
      </c>
      <c r="Y96" s="9"/>
      <c r="Z96" s="8"/>
      <c r="AA96" s="11">
        <f t="shared" si="41"/>
        <v>300</v>
      </c>
    </row>
    <row r="97" spans="1:27" s="28" customFormat="1" x14ac:dyDescent="0.25">
      <c r="A97" s="24">
        <v>42401</v>
      </c>
      <c r="B97" s="1">
        <v>0.75</v>
      </c>
      <c r="C97" s="59">
        <f>C96</f>
        <v>0</v>
      </c>
      <c r="D97" s="26">
        <f t="shared" si="51"/>
        <v>0</v>
      </c>
      <c r="E97" s="9">
        <f t="shared" si="48"/>
        <v>0</v>
      </c>
      <c r="F97" s="26">
        <f>300</f>
        <v>300</v>
      </c>
      <c r="G97" s="26"/>
      <c r="H97" s="26">
        <f t="shared" si="34"/>
        <v>300</v>
      </c>
      <c r="I97" s="25">
        <f t="shared" si="35"/>
        <v>0</v>
      </c>
      <c r="J97" s="26"/>
      <c r="K97" s="27"/>
      <c r="L97" s="16">
        <f t="shared" si="36"/>
        <v>300</v>
      </c>
      <c r="M97" s="16"/>
      <c r="N97" s="11">
        <f t="shared" si="37"/>
        <v>0</v>
      </c>
      <c r="P97" s="24">
        <v>42401</v>
      </c>
      <c r="Q97" s="1">
        <f>Q96</f>
        <v>1.25</v>
      </c>
      <c r="R97" s="25">
        <f t="shared" si="42"/>
        <v>0</v>
      </c>
      <c r="S97" s="25">
        <f t="shared" si="38"/>
        <v>0</v>
      </c>
      <c r="T97" s="9">
        <f t="shared" si="49"/>
        <v>0</v>
      </c>
      <c r="U97" s="26">
        <f>300</f>
        <v>300</v>
      </c>
      <c r="V97" s="26"/>
      <c r="W97" s="26">
        <f t="shared" si="39"/>
        <v>300</v>
      </c>
      <c r="X97" s="25">
        <f t="shared" si="40"/>
        <v>0</v>
      </c>
      <c r="Y97" s="26"/>
      <c r="Z97" s="27"/>
      <c r="AA97" s="16">
        <f t="shared" si="41"/>
        <v>300</v>
      </c>
    </row>
    <row r="98" spans="1:27" x14ac:dyDescent="0.25">
      <c r="A98" s="7">
        <v>42430</v>
      </c>
      <c r="B98" s="1">
        <v>0.75</v>
      </c>
      <c r="C98" s="58">
        <f>C97</f>
        <v>0</v>
      </c>
      <c r="D98" s="9">
        <f t="shared" si="51"/>
        <v>0</v>
      </c>
      <c r="E98" s="9">
        <f t="shared" si="48"/>
        <v>0</v>
      </c>
      <c r="F98" s="9">
        <f>300</f>
        <v>300</v>
      </c>
      <c r="G98" s="9"/>
      <c r="H98" s="9">
        <f t="shared" si="34"/>
        <v>300</v>
      </c>
      <c r="I98" s="10">
        <f t="shared" si="35"/>
        <v>0</v>
      </c>
      <c r="J98" s="9"/>
      <c r="L98" s="11">
        <f t="shared" si="36"/>
        <v>300</v>
      </c>
      <c r="M98" s="11"/>
      <c r="N98" s="11">
        <f t="shared" si="37"/>
        <v>0</v>
      </c>
      <c r="P98" s="7">
        <v>42430</v>
      </c>
      <c r="Q98" s="1">
        <f>Q97</f>
        <v>1.25</v>
      </c>
      <c r="R98" s="10">
        <f t="shared" si="42"/>
        <v>0</v>
      </c>
      <c r="S98" s="10">
        <f t="shared" si="38"/>
        <v>0</v>
      </c>
      <c r="T98" s="9">
        <f t="shared" si="49"/>
        <v>0</v>
      </c>
      <c r="U98" s="9">
        <f>300</f>
        <v>300</v>
      </c>
      <c r="V98" s="9"/>
      <c r="W98" s="9">
        <f t="shared" si="39"/>
        <v>300</v>
      </c>
      <c r="X98" s="10">
        <f t="shared" si="40"/>
        <v>0</v>
      </c>
      <c r="Y98" s="9"/>
      <c r="Z98" s="8"/>
      <c r="AA98" s="11">
        <f t="shared" si="41"/>
        <v>300</v>
      </c>
    </row>
    <row r="99" spans="1:27" x14ac:dyDescent="0.25">
      <c r="A99" s="7">
        <v>42461</v>
      </c>
      <c r="B99" s="1">
        <v>0.75</v>
      </c>
      <c r="C99" s="58">
        <f>C98</f>
        <v>0</v>
      </c>
      <c r="D99" s="9">
        <f t="shared" si="51"/>
        <v>0</v>
      </c>
      <c r="E99" s="9">
        <f t="shared" si="48"/>
        <v>0</v>
      </c>
      <c r="F99" s="9">
        <f>300</f>
        <v>300</v>
      </c>
      <c r="G99" s="9"/>
      <c r="H99" s="9">
        <f t="shared" si="34"/>
        <v>300</v>
      </c>
      <c r="I99" s="10">
        <f t="shared" ref="I99:I130" si="52">IF(H99&gt;40000,200,IF(H99&gt;25000,150,IF(H99&gt;15000,130,IF(H99&gt;9000,110,IF(H99&gt;8000,90,IF(H99&gt;7000,50,IF(H99&gt;6000,45,IF(H99&gt;5000,40,0))))))))</f>
        <v>0</v>
      </c>
      <c r="J99" s="9"/>
      <c r="L99" s="11">
        <f t="shared" ref="L99:L130" si="53">(H99-(I99+J99+K99))</f>
        <v>300</v>
      </c>
      <c r="M99" s="11"/>
      <c r="N99" s="11">
        <f t="shared" ref="N99:N130" si="54">AA99-L99</f>
        <v>0</v>
      </c>
      <c r="P99" s="7">
        <v>42461</v>
      </c>
      <c r="Q99" s="1">
        <f>Q98</f>
        <v>1.25</v>
      </c>
      <c r="R99" s="10">
        <f t="shared" si="42"/>
        <v>0</v>
      </c>
      <c r="S99" s="10">
        <f t="shared" ref="S99:S130" si="55">ROUND(R99*Q99,0)</f>
        <v>0</v>
      </c>
      <c r="T99" s="9">
        <f t="shared" si="49"/>
        <v>0</v>
      </c>
      <c r="U99" s="9">
        <f>300</f>
        <v>300</v>
      </c>
      <c r="V99" s="9"/>
      <c r="W99" s="9">
        <f t="shared" si="39"/>
        <v>300</v>
      </c>
      <c r="X99" s="10">
        <f t="shared" ref="X99:X130" si="56">IF(W99&gt;40000,200,IF(W99&gt;25000,150,IF(W99&gt;15000,130,IF(W99&gt;9000,110,IF(W99&gt;8000,90,IF(W99&gt;7000,50,IF(W99&gt;6000,45,IF(W99&gt;5000,40,0))))))))</f>
        <v>0</v>
      </c>
      <c r="Y99" s="9"/>
      <c r="Z99" s="8"/>
      <c r="AA99" s="11">
        <f t="shared" ref="AA99:AA130" si="57">(W99-SUM(X99:Z99))</f>
        <v>300</v>
      </c>
    </row>
    <row r="100" spans="1:27" x14ac:dyDescent="0.25">
      <c r="A100" s="7">
        <v>42491</v>
      </c>
      <c r="B100" s="1">
        <v>0.75</v>
      </c>
      <c r="C100" s="58">
        <f>C99</f>
        <v>0</v>
      </c>
      <c r="D100" s="9">
        <f t="shared" si="51"/>
        <v>0</v>
      </c>
      <c r="E100" s="9">
        <f t="shared" si="48"/>
        <v>0</v>
      </c>
      <c r="F100" s="9">
        <f>300</f>
        <v>300</v>
      </c>
      <c r="G100" s="9"/>
      <c r="H100" s="9">
        <f t="shared" si="34"/>
        <v>300</v>
      </c>
      <c r="I100" s="10">
        <f t="shared" si="52"/>
        <v>0</v>
      </c>
      <c r="J100" s="9"/>
      <c r="L100" s="11">
        <f t="shared" si="53"/>
        <v>300</v>
      </c>
      <c r="M100" s="11"/>
      <c r="N100" s="11">
        <f t="shared" si="54"/>
        <v>0</v>
      </c>
      <c r="P100" s="7">
        <v>42491</v>
      </c>
      <c r="Q100" s="1">
        <f>Q99</f>
        <v>1.25</v>
      </c>
      <c r="R100" s="10">
        <f t="shared" si="42"/>
        <v>0</v>
      </c>
      <c r="S100" s="10">
        <f t="shared" si="55"/>
        <v>0</v>
      </c>
      <c r="T100" s="9">
        <f t="shared" si="49"/>
        <v>0</v>
      </c>
      <c r="U100" s="9">
        <f>300</f>
        <v>300</v>
      </c>
      <c r="V100" s="9"/>
      <c r="W100" s="9">
        <f t="shared" si="39"/>
        <v>300</v>
      </c>
      <c r="X100" s="10">
        <f t="shared" si="56"/>
        <v>0</v>
      </c>
      <c r="Y100" s="9"/>
      <c r="Z100" s="8"/>
      <c r="AA100" s="11">
        <f t="shared" si="57"/>
        <v>300</v>
      </c>
    </row>
    <row r="101" spans="1:27" x14ac:dyDescent="0.25">
      <c r="A101" s="7">
        <v>42522</v>
      </c>
      <c r="B101" s="1">
        <v>0.75</v>
      </c>
      <c r="C101" s="58">
        <f>C100</f>
        <v>0</v>
      </c>
      <c r="D101" s="9">
        <f t="shared" si="51"/>
        <v>0</v>
      </c>
      <c r="E101" s="9">
        <f t="shared" si="48"/>
        <v>0</v>
      </c>
      <c r="F101" s="9">
        <f>300</f>
        <v>300</v>
      </c>
      <c r="G101" s="9"/>
      <c r="H101" s="9">
        <f t="shared" si="34"/>
        <v>300</v>
      </c>
      <c r="I101" s="10">
        <f t="shared" si="52"/>
        <v>0</v>
      </c>
      <c r="J101" s="9"/>
      <c r="L101" s="11">
        <f t="shared" si="53"/>
        <v>300</v>
      </c>
      <c r="M101" s="11"/>
      <c r="N101" s="11">
        <f t="shared" si="54"/>
        <v>0</v>
      </c>
      <c r="P101" s="7">
        <v>42522</v>
      </c>
      <c r="Q101" s="1">
        <f>Q100</f>
        <v>1.25</v>
      </c>
      <c r="R101" s="10">
        <f t="shared" si="42"/>
        <v>0</v>
      </c>
      <c r="S101" s="10">
        <f t="shared" si="55"/>
        <v>0</v>
      </c>
      <c r="T101" s="9">
        <f t="shared" si="49"/>
        <v>0</v>
      </c>
      <c r="U101" s="9">
        <f>300</f>
        <v>300</v>
      </c>
      <c r="V101" s="9"/>
      <c r="W101" s="9">
        <f t="shared" si="39"/>
        <v>300</v>
      </c>
      <c r="X101" s="10">
        <f t="shared" si="56"/>
        <v>0</v>
      </c>
      <c r="Y101" s="9"/>
      <c r="Z101" s="8"/>
      <c r="AA101" s="11">
        <f t="shared" si="57"/>
        <v>300</v>
      </c>
    </row>
    <row r="102" spans="1:27" x14ac:dyDescent="0.25">
      <c r="A102" s="7">
        <v>42553</v>
      </c>
      <c r="B102" s="1">
        <v>0.75</v>
      </c>
      <c r="C102" s="58">
        <f>C90+IF(MOD(C90*0.03,10)&gt;=1,C90*0.03-MOD(C90*0.03,10)+10,C90*0.03-MOD(C90*0.03,10))</f>
        <v>0</v>
      </c>
      <c r="D102" s="9">
        <f t="shared" si="51"/>
        <v>0</v>
      </c>
      <c r="E102" s="9">
        <f t="shared" si="48"/>
        <v>0</v>
      </c>
      <c r="F102" s="9">
        <f>300</f>
        <v>300</v>
      </c>
      <c r="G102" s="9">
        <f>(C102-$O$2)*0.1</f>
        <v>-480</v>
      </c>
      <c r="H102" s="9">
        <f t="shared" ref="H102:H133" si="58">SUM(C102:G102)</f>
        <v>-180</v>
      </c>
      <c r="I102" s="10">
        <f t="shared" si="52"/>
        <v>0</v>
      </c>
      <c r="J102" s="9"/>
      <c r="L102" s="11">
        <f t="shared" si="53"/>
        <v>-180</v>
      </c>
      <c r="M102" s="11"/>
      <c r="N102" s="11">
        <f t="shared" si="54"/>
        <v>0</v>
      </c>
      <c r="P102" s="7">
        <v>42553</v>
      </c>
      <c r="Q102" s="1">
        <v>1.32</v>
      </c>
      <c r="R102" s="10">
        <f t="shared" si="42"/>
        <v>0</v>
      </c>
      <c r="S102" s="10">
        <f t="shared" si="55"/>
        <v>0</v>
      </c>
      <c r="T102" s="9">
        <f t="shared" si="49"/>
        <v>0</v>
      </c>
      <c r="U102" s="9">
        <f>300</f>
        <v>300</v>
      </c>
      <c r="V102" s="9">
        <f>(R102-$O$2)*0.1</f>
        <v>-480</v>
      </c>
      <c r="W102" s="9">
        <f t="shared" ref="W102:W133" si="59">SUM(R102:V102)</f>
        <v>-180</v>
      </c>
      <c r="X102" s="10">
        <f t="shared" si="56"/>
        <v>0</v>
      </c>
      <c r="Y102" s="9"/>
      <c r="Z102" s="8"/>
      <c r="AA102" s="11">
        <f t="shared" si="57"/>
        <v>-180</v>
      </c>
    </row>
    <row r="103" spans="1:27" x14ac:dyDescent="0.25">
      <c r="A103" s="7">
        <v>42584</v>
      </c>
      <c r="B103" s="1">
        <v>0.75</v>
      </c>
      <c r="C103" s="58">
        <f>C102</f>
        <v>0</v>
      </c>
      <c r="D103" s="9">
        <f t="shared" si="51"/>
        <v>0</v>
      </c>
      <c r="E103" s="9">
        <f t="shared" si="48"/>
        <v>0</v>
      </c>
      <c r="F103" s="9">
        <f>300</f>
        <v>300</v>
      </c>
      <c r="G103" s="9">
        <f t="shared" ref="G103:G131" si="60">(C103-$O$2)*0.1</f>
        <v>-480</v>
      </c>
      <c r="H103" s="9">
        <f t="shared" si="58"/>
        <v>-180</v>
      </c>
      <c r="I103" s="10">
        <f t="shared" si="52"/>
        <v>0</v>
      </c>
      <c r="J103" s="9"/>
      <c r="L103" s="11">
        <f t="shared" si="53"/>
        <v>-180</v>
      </c>
      <c r="M103" s="11"/>
      <c r="N103" s="11">
        <f t="shared" si="54"/>
        <v>0</v>
      </c>
      <c r="P103" s="7">
        <v>42584</v>
      </c>
      <c r="Q103" s="1">
        <f>Q102</f>
        <v>1.32</v>
      </c>
      <c r="R103" s="10">
        <f t="shared" si="42"/>
        <v>0</v>
      </c>
      <c r="S103" s="10">
        <f t="shared" si="55"/>
        <v>0</v>
      </c>
      <c r="T103" s="9">
        <f t="shared" si="49"/>
        <v>0</v>
      </c>
      <c r="U103" s="9">
        <f>300</f>
        <v>300</v>
      </c>
      <c r="V103" s="9">
        <f t="shared" ref="V103:V131" si="61">(R103-$O$2)*0.1</f>
        <v>-480</v>
      </c>
      <c r="W103" s="9">
        <f t="shared" si="59"/>
        <v>-180</v>
      </c>
      <c r="X103" s="10">
        <f t="shared" si="56"/>
        <v>0</v>
      </c>
      <c r="Y103" s="9"/>
      <c r="Z103" s="8"/>
      <c r="AA103" s="11">
        <f t="shared" si="57"/>
        <v>-180</v>
      </c>
    </row>
    <row r="104" spans="1:27" x14ac:dyDescent="0.25">
      <c r="A104" s="7">
        <v>42615</v>
      </c>
      <c r="B104" s="1">
        <v>0.75</v>
      </c>
      <c r="C104" s="58">
        <f>C103</f>
        <v>0</v>
      </c>
      <c r="D104" s="9">
        <f t="shared" si="51"/>
        <v>0</v>
      </c>
      <c r="E104" s="9">
        <f t="shared" si="48"/>
        <v>0</v>
      </c>
      <c r="F104" s="9">
        <f>300</f>
        <v>300</v>
      </c>
      <c r="G104" s="9">
        <f t="shared" si="60"/>
        <v>-480</v>
      </c>
      <c r="H104" s="9">
        <f t="shared" si="58"/>
        <v>-180</v>
      </c>
      <c r="I104" s="10">
        <f t="shared" si="52"/>
        <v>0</v>
      </c>
      <c r="J104" s="9"/>
      <c r="L104" s="11">
        <f t="shared" si="53"/>
        <v>-180</v>
      </c>
      <c r="M104" s="11"/>
      <c r="N104" s="11">
        <f t="shared" si="54"/>
        <v>0</v>
      </c>
      <c r="P104" s="7">
        <v>42615</v>
      </c>
      <c r="Q104" s="1">
        <f>Q103</f>
        <v>1.32</v>
      </c>
      <c r="R104" s="10">
        <f t="shared" si="42"/>
        <v>0</v>
      </c>
      <c r="S104" s="10">
        <f t="shared" si="55"/>
        <v>0</v>
      </c>
      <c r="T104" s="9">
        <f t="shared" si="49"/>
        <v>0</v>
      </c>
      <c r="U104" s="9">
        <f>300</f>
        <v>300</v>
      </c>
      <c r="V104" s="9">
        <f t="shared" si="61"/>
        <v>-480</v>
      </c>
      <c r="W104" s="9">
        <f t="shared" si="59"/>
        <v>-180</v>
      </c>
      <c r="X104" s="10">
        <f t="shared" si="56"/>
        <v>0</v>
      </c>
      <c r="Y104" s="9"/>
      <c r="Z104" s="8"/>
      <c r="AA104" s="11">
        <f t="shared" si="57"/>
        <v>-180</v>
      </c>
    </row>
    <row r="105" spans="1:27" x14ac:dyDescent="0.25">
      <c r="A105" s="7">
        <v>42646</v>
      </c>
      <c r="B105" s="1">
        <v>0.75</v>
      </c>
      <c r="C105" s="58">
        <f t="shared" ref="C105:C108" si="62">C104</f>
        <v>0</v>
      </c>
      <c r="D105" s="9">
        <f t="shared" si="51"/>
        <v>0</v>
      </c>
      <c r="E105" s="9">
        <f t="shared" si="48"/>
        <v>0</v>
      </c>
      <c r="F105" s="9">
        <f>300</f>
        <v>300</v>
      </c>
      <c r="G105" s="9">
        <f t="shared" si="60"/>
        <v>-480</v>
      </c>
      <c r="H105" s="9">
        <f t="shared" si="58"/>
        <v>-180</v>
      </c>
      <c r="I105" s="10">
        <f t="shared" si="52"/>
        <v>0</v>
      </c>
      <c r="J105" s="9"/>
      <c r="L105" s="11">
        <f t="shared" si="53"/>
        <v>-180</v>
      </c>
      <c r="M105" s="11"/>
      <c r="N105" s="11">
        <f t="shared" si="54"/>
        <v>0</v>
      </c>
      <c r="P105" s="7">
        <v>42646</v>
      </c>
      <c r="Q105" s="1">
        <f>Q104</f>
        <v>1.32</v>
      </c>
      <c r="R105" s="10">
        <f t="shared" si="42"/>
        <v>0</v>
      </c>
      <c r="S105" s="10">
        <f t="shared" si="55"/>
        <v>0</v>
      </c>
      <c r="T105" s="9">
        <f t="shared" si="49"/>
        <v>0</v>
      </c>
      <c r="U105" s="9">
        <f>300</f>
        <v>300</v>
      </c>
      <c r="V105" s="9">
        <f t="shared" si="61"/>
        <v>-480</v>
      </c>
      <c r="W105" s="9">
        <f t="shared" si="59"/>
        <v>-180</v>
      </c>
      <c r="X105" s="10">
        <f t="shared" si="56"/>
        <v>0</v>
      </c>
      <c r="Y105" s="9"/>
      <c r="Z105" s="8"/>
      <c r="AA105" s="11">
        <f t="shared" si="57"/>
        <v>-180</v>
      </c>
    </row>
    <row r="106" spans="1:27" x14ac:dyDescent="0.25">
      <c r="A106" s="7">
        <v>42677</v>
      </c>
      <c r="B106" s="1">
        <v>0.75</v>
      </c>
      <c r="C106" s="58">
        <f t="shared" si="62"/>
        <v>0</v>
      </c>
      <c r="D106" s="9">
        <f t="shared" si="51"/>
        <v>0</v>
      </c>
      <c r="E106" s="9">
        <f t="shared" si="48"/>
        <v>0</v>
      </c>
      <c r="F106" s="9">
        <f>300</f>
        <v>300</v>
      </c>
      <c r="G106" s="9">
        <f t="shared" si="60"/>
        <v>-480</v>
      </c>
      <c r="H106" s="9">
        <f t="shared" si="58"/>
        <v>-180</v>
      </c>
      <c r="I106" s="10">
        <f t="shared" si="52"/>
        <v>0</v>
      </c>
      <c r="J106" s="9"/>
      <c r="L106" s="11">
        <f t="shared" si="53"/>
        <v>-180</v>
      </c>
      <c r="M106" s="11"/>
      <c r="N106" s="11">
        <f t="shared" si="54"/>
        <v>0</v>
      </c>
      <c r="P106" s="7">
        <v>42677</v>
      </c>
      <c r="Q106" s="1">
        <f>Q105</f>
        <v>1.32</v>
      </c>
      <c r="R106" s="10">
        <f t="shared" si="42"/>
        <v>0</v>
      </c>
      <c r="S106" s="10">
        <f t="shared" si="55"/>
        <v>0</v>
      </c>
      <c r="T106" s="9">
        <f t="shared" si="49"/>
        <v>0</v>
      </c>
      <c r="U106" s="9">
        <f>300</f>
        <v>300</v>
      </c>
      <c r="V106" s="9">
        <f t="shared" si="61"/>
        <v>-480</v>
      </c>
      <c r="W106" s="9">
        <f t="shared" si="59"/>
        <v>-180</v>
      </c>
      <c r="X106" s="10">
        <f t="shared" si="56"/>
        <v>0</v>
      </c>
      <c r="Y106" s="9"/>
      <c r="Z106" s="8"/>
      <c r="AA106" s="11">
        <f t="shared" si="57"/>
        <v>-180</v>
      </c>
    </row>
    <row r="107" spans="1:27" x14ac:dyDescent="0.25">
      <c r="A107" s="7">
        <v>42708</v>
      </c>
      <c r="B107" s="1">
        <v>0.75</v>
      </c>
      <c r="C107" s="58">
        <f t="shared" si="62"/>
        <v>0</v>
      </c>
      <c r="D107" s="9">
        <f t="shared" si="51"/>
        <v>0</v>
      </c>
      <c r="E107" s="9">
        <f t="shared" si="48"/>
        <v>0</v>
      </c>
      <c r="F107" s="9">
        <f>300</f>
        <v>300</v>
      </c>
      <c r="G107" s="9">
        <f t="shared" si="60"/>
        <v>-480</v>
      </c>
      <c r="H107" s="9">
        <f t="shared" si="58"/>
        <v>-180</v>
      </c>
      <c r="I107" s="10">
        <f t="shared" si="52"/>
        <v>0</v>
      </c>
      <c r="J107" s="9"/>
      <c r="L107" s="11">
        <f t="shared" si="53"/>
        <v>-180</v>
      </c>
      <c r="M107" s="11"/>
      <c r="N107" s="11">
        <f t="shared" si="54"/>
        <v>0</v>
      </c>
      <c r="P107" s="7">
        <v>42708</v>
      </c>
      <c r="Q107" s="1">
        <f>Q106</f>
        <v>1.32</v>
      </c>
      <c r="R107" s="10">
        <f t="shared" si="42"/>
        <v>0</v>
      </c>
      <c r="S107" s="10">
        <f t="shared" si="55"/>
        <v>0</v>
      </c>
      <c r="T107" s="9">
        <f t="shared" si="49"/>
        <v>0</v>
      </c>
      <c r="U107" s="9">
        <f>300</f>
        <v>300</v>
      </c>
      <c r="V107" s="9">
        <f t="shared" si="61"/>
        <v>-480</v>
      </c>
      <c r="W107" s="9">
        <f t="shared" si="59"/>
        <v>-180</v>
      </c>
      <c r="X107" s="10">
        <f t="shared" si="56"/>
        <v>0</v>
      </c>
      <c r="Y107" s="9"/>
      <c r="Z107" s="8"/>
      <c r="AA107" s="11">
        <f t="shared" si="57"/>
        <v>-180</v>
      </c>
    </row>
    <row r="108" spans="1:27" x14ac:dyDescent="0.25">
      <c r="A108" s="7">
        <v>42739</v>
      </c>
      <c r="B108" s="1">
        <v>0.85</v>
      </c>
      <c r="C108" s="58">
        <f t="shared" si="62"/>
        <v>0</v>
      </c>
      <c r="D108" s="9">
        <f t="shared" ref="D108:D119" si="63">ROUND(C108*0.85,0)</f>
        <v>0</v>
      </c>
      <c r="E108" s="9">
        <f t="shared" si="48"/>
        <v>0</v>
      </c>
      <c r="F108" s="9">
        <f>300</f>
        <v>300</v>
      </c>
      <c r="G108" s="9">
        <f t="shared" si="60"/>
        <v>-480</v>
      </c>
      <c r="H108" s="9">
        <f t="shared" si="58"/>
        <v>-180</v>
      </c>
      <c r="I108" s="10">
        <f t="shared" si="52"/>
        <v>0</v>
      </c>
      <c r="J108" s="9"/>
      <c r="L108" s="11">
        <f t="shared" si="53"/>
        <v>-180</v>
      </c>
      <c r="M108" s="11"/>
      <c r="N108" s="11">
        <f t="shared" si="54"/>
        <v>0</v>
      </c>
      <c r="P108" s="7">
        <v>42739</v>
      </c>
      <c r="Q108" s="1">
        <v>1.36</v>
      </c>
      <c r="R108" s="10">
        <f t="shared" si="42"/>
        <v>0</v>
      </c>
      <c r="S108" s="10">
        <f t="shared" si="55"/>
        <v>0</v>
      </c>
      <c r="T108" s="9">
        <f t="shared" si="49"/>
        <v>0</v>
      </c>
      <c r="U108" s="9">
        <f>300</f>
        <v>300</v>
      </c>
      <c r="V108" s="9">
        <f t="shared" si="61"/>
        <v>-480</v>
      </c>
      <c r="W108" s="9">
        <f t="shared" si="59"/>
        <v>-180</v>
      </c>
      <c r="X108" s="10">
        <f t="shared" si="56"/>
        <v>0</v>
      </c>
      <c r="Y108" s="9"/>
      <c r="Z108" s="8"/>
      <c r="AA108" s="11">
        <f t="shared" si="57"/>
        <v>-180</v>
      </c>
    </row>
    <row r="109" spans="1:27" s="34" customFormat="1" x14ac:dyDescent="0.25">
      <c r="A109" s="29">
        <v>42770</v>
      </c>
      <c r="B109" s="1">
        <v>0.85</v>
      </c>
      <c r="C109" s="60">
        <f>C108</f>
        <v>0</v>
      </c>
      <c r="D109" s="31">
        <f t="shared" si="63"/>
        <v>0</v>
      </c>
      <c r="E109" s="9">
        <f t="shared" si="48"/>
        <v>0</v>
      </c>
      <c r="F109" s="31">
        <f>300</f>
        <v>300</v>
      </c>
      <c r="G109" s="9">
        <f t="shared" si="60"/>
        <v>-480</v>
      </c>
      <c r="H109" s="31">
        <f t="shared" si="58"/>
        <v>-180</v>
      </c>
      <c r="I109" s="30">
        <f t="shared" si="52"/>
        <v>0</v>
      </c>
      <c r="J109" s="31"/>
      <c r="K109" s="32"/>
      <c r="L109" s="33">
        <f t="shared" si="53"/>
        <v>-180</v>
      </c>
      <c r="M109" s="33"/>
      <c r="N109" s="11">
        <f t="shared" si="54"/>
        <v>0</v>
      </c>
      <c r="P109" s="24">
        <v>42770</v>
      </c>
      <c r="Q109" s="1">
        <f>Q108</f>
        <v>1.36</v>
      </c>
      <c r="R109" s="25">
        <f t="shared" si="42"/>
        <v>0</v>
      </c>
      <c r="S109" s="25">
        <f t="shared" si="55"/>
        <v>0</v>
      </c>
      <c r="T109" s="9">
        <f t="shared" si="49"/>
        <v>0</v>
      </c>
      <c r="U109" s="26">
        <f>300</f>
        <v>300</v>
      </c>
      <c r="V109" s="9">
        <f t="shared" si="61"/>
        <v>-480</v>
      </c>
      <c r="W109" s="26">
        <f t="shared" si="59"/>
        <v>-180</v>
      </c>
      <c r="X109" s="25">
        <f t="shared" si="56"/>
        <v>0</v>
      </c>
      <c r="Y109" s="26"/>
      <c r="Z109" s="27"/>
      <c r="AA109" s="16">
        <f t="shared" si="57"/>
        <v>-180</v>
      </c>
    </row>
    <row r="110" spans="1:27" x14ac:dyDescent="0.25">
      <c r="A110" s="7">
        <v>42798</v>
      </c>
      <c r="B110" s="1">
        <v>0.85</v>
      </c>
      <c r="C110" s="58">
        <f>C109</f>
        <v>0</v>
      </c>
      <c r="D110" s="9">
        <f t="shared" si="63"/>
        <v>0</v>
      </c>
      <c r="E110" s="9">
        <f t="shared" si="48"/>
        <v>0</v>
      </c>
      <c r="F110" s="9">
        <f>300</f>
        <v>300</v>
      </c>
      <c r="G110" s="9">
        <f t="shared" si="60"/>
        <v>-480</v>
      </c>
      <c r="H110" s="9">
        <f t="shared" si="58"/>
        <v>-180</v>
      </c>
      <c r="I110" s="10">
        <f t="shared" si="52"/>
        <v>0</v>
      </c>
      <c r="J110" s="9"/>
      <c r="L110" s="11">
        <f t="shared" si="53"/>
        <v>-180</v>
      </c>
      <c r="M110" s="11"/>
      <c r="N110" s="11">
        <f t="shared" si="54"/>
        <v>0</v>
      </c>
      <c r="P110" s="7">
        <v>42798</v>
      </c>
      <c r="Q110" s="1">
        <f>Q109</f>
        <v>1.36</v>
      </c>
      <c r="R110" s="10">
        <f t="shared" si="42"/>
        <v>0</v>
      </c>
      <c r="S110" s="10">
        <f t="shared" si="55"/>
        <v>0</v>
      </c>
      <c r="T110" s="9">
        <f t="shared" si="49"/>
        <v>0</v>
      </c>
      <c r="U110" s="9">
        <f>300</f>
        <v>300</v>
      </c>
      <c r="V110" s="9">
        <f t="shared" si="61"/>
        <v>-480</v>
      </c>
      <c r="W110" s="9">
        <f t="shared" si="59"/>
        <v>-180</v>
      </c>
      <c r="X110" s="10">
        <f t="shared" si="56"/>
        <v>0</v>
      </c>
      <c r="Y110" s="9"/>
      <c r="Z110" s="11"/>
      <c r="AA110" s="11">
        <f t="shared" si="57"/>
        <v>-180</v>
      </c>
    </row>
    <row r="111" spans="1:27" x14ac:dyDescent="0.25">
      <c r="A111" s="7">
        <v>42829</v>
      </c>
      <c r="B111" s="1">
        <v>0.85</v>
      </c>
      <c r="C111" s="58">
        <f>C110</f>
        <v>0</v>
      </c>
      <c r="D111" s="9">
        <f t="shared" si="63"/>
        <v>0</v>
      </c>
      <c r="E111" s="9">
        <f t="shared" si="48"/>
        <v>0</v>
      </c>
      <c r="F111" s="9">
        <f>300</f>
        <v>300</v>
      </c>
      <c r="G111" s="9">
        <f t="shared" si="60"/>
        <v>-480</v>
      </c>
      <c r="H111" s="9">
        <f t="shared" si="58"/>
        <v>-180</v>
      </c>
      <c r="I111" s="10">
        <f t="shared" si="52"/>
        <v>0</v>
      </c>
      <c r="J111" s="9"/>
      <c r="L111" s="11">
        <f t="shared" si="53"/>
        <v>-180</v>
      </c>
      <c r="M111" s="11"/>
      <c r="N111" s="11">
        <f t="shared" si="54"/>
        <v>0</v>
      </c>
      <c r="P111" s="7">
        <v>42829</v>
      </c>
      <c r="Q111" s="1">
        <f>Q110</f>
        <v>1.36</v>
      </c>
      <c r="R111" s="10">
        <f t="shared" si="42"/>
        <v>0</v>
      </c>
      <c r="S111" s="10">
        <f t="shared" si="55"/>
        <v>0</v>
      </c>
      <c r="T111" s="9">
        <f t="shared" si="49"/>
        <v>0</v>
      </c>
      <c r="U111" s="9">
        <f>300</f>
        <v>300</v>
      </c>
      <c r="V111" s="9">
        <f t="shared" si="61"/>
        <v>-480</v>
      </c>
      <c r="W111" s="9">
        <f t="shared" si="59"/>
        <v>-180</v>
      </c>
      <c r="X111" s="10">
        <f t="shared" si="56"/>
        <v>0</v>
      </c>
      <c r="Y111" s="9"/>
      <c r="Z111" s="11"/>
      <c r="AA111" s="11">
        <f t="shared" si="57"/>
        <v>-180</v>
      </c>
    </row>
    <row r="112" spans="1:27" x14ac:dyDescent="0.25">
      <c r="A112" s="7">
        <v>42859</v>
      </c>
      <c r="B112" s="1">
        <v>0.85</v>
      </c>
      <c r="C112" s="58">
        <f>C111</f>
        <v>0</v>
      </c>
      <c r="D112" s="9">
        <f t="shared" si="63"/>
        <v>0</v>
      </c>
      <c r="E112" s="9">
        <f t="shared" si="48"/>
        <v>0</v>
      </c>
      <c r="F112" s="9">
        <f>300</f>
        <v>300</v>
      </c>
      <c r="G112" s="9">
        <f t="shared" si="60"/>
        <v>-480</v>
      </c>
      <c r="H112" s="9">
        <f t="shared" si="58"/>
        <v>-180</v>
      </c>
      <c r="I112" s="10">
        <f t="shared" si="52"/>
        <v>0</v>
      </c>
      <c r="J112" s="9"/>
      <c r="L112" s="11">
        <f t="shared" si="53"/>
        <v>-180</v>
      </c>
      <c r="M112" s="11"/>
      <c r="N112" s="11">
        <f t="shared" si="54"/>
        <v>0</v>
      </c>
      <c r="P112" s="7">
        <v>42859</v>
      </c>
      <c r="Q112" s="1">
        <f>Q111</f>
        <v>1.36</v>
      </c>
      <c r="R112" s="10">
        <f t="shared" si="42"/>
        <v>0</v>
      </c>
      <c r="S112" s="10">
        <f t="shared" si="55"/>
        <v>0</v>
      </c>
      <c r="T112" s="9">
        <f t="shared" si="49"/>
        <v>0</v>
      </c>
      <c r="U112" s="9">
        <f>300</f>
        <v>300</v>
      </c>
      <c r="V112" s="9">
        <f t="shared" si="61"/>
        <v>-480</v>
      </c>
      <c r="W112" s="9">
        <f t="shared" si="59"/>
        <v>-180</v>
      </c>
      <c r="X112" s="10">
        <f t="shared" si="56"/>
        <v>0</v>
      </c>
      <c r="Y112" s="9"/>
      <c r="Z112" s="11"/>
      <c r="AA112" s="11">
        <f t="shared" si="57"/>
        <v>-180</v>
      </c>
    </row>
    <row r="113" spans="1:27" x14ac:dyDescent="0.25">
      <c r="A113" s="7">
        <v>42890</v>
      </c>
      <c r="B113" s="1">
        <v>0.85</v>
      </c>
      <c r="C113" s="58">
        <f>C112</f>
        <v>0</v>
      </c>
      <c r="D113" s="9">
        <f t="shared" si="63"/>
        <v>0</v>
      </c>
      <c r="E113" s="9">
        <f t="shared" si="48"/>
        <v>0</v>
      </c>
      <c r="F113" s="9">
        <f>300</f>
        <v>300</v>
      </c>
      <c r="G113" s="9">
        <f t="shared" si="60"/>
        <v>-480</v>
      </c>
      <c r="H113" s="9">
        <f t="shared" si="58"/>
        <v>-180</v>
      </c>
      <c r="I113" s="10">
        <f t="shared" si="52"/>
        <v>0</v>
      </c>
      <c r="J113" s="9"/>
      <c r="L113" s="11">
        <f t="shared" si="53"/>
        <v>-180</v>
      </c>
      <c r="M113" s="11"/>
      <c r="N113" s="11">
        <f t="shared" si="54"/>
        <v>0</v>
      </c>
      <c r="P113" s="7">
        <v>42890</v>
      </c>
      <c r="Q113" s="1">
        <f>Q112</f>
        <v>1.36</v>
      </c>
      <c r="R113" s="10">
        <f t="shared" si="42"/>
        <v>0</v>
      </c>
      <c r="S113" s="10">
        <f t="shared" si="55"/>
        <v>0</v>
      </c>
      <c r="T113" s="9">
        <f t="shared" si="49"/>
        <v>0</v>
      </c>
      <c r="U113" s="9">
        <f>300</f>
        <v>300</v>
      </c>
      <c r="V113" s="9">
        <f t="shared" si="61"/>
        <v>-480</v>
      </c>
      <c r="W113" s="9">
        <f t="shared" si="59"/>
        <v>-180</v>
      </c>
      <c r="X113" s="10">
        <f t="shared" si="56"/>
        <v>0</v>
      </c>
      <c r="Y113" s="9"/>
      <c r="Z113" s="11"/>
      <c r="AA113" s="11">
        <f t="shared" si="57"/>
        <v>-180</v>
      </c>
    </row>
    <row r="114" spans="1:27" x14ac:dyDescent="0.25">
      <c r="A114" s="7">
        <v>42920</v>
      </c>
      <c r="B114" s="1">
        <v>0.85</v>
      </c>
      <c r="C114" s="58">
        <f>C102+IF(MOD(C102*0.03,10)&gt;=1,C102*0.03-MOD(C102*0.03,10)+10,C102*0.03-MOD(C102*0.03,10))</f>
        <v>0</v>
      </c>
      <c r="D114" s="9">
        <f t="shared" si="63"/>
        <v>0</v>
      </c>
      <c r="E114" s="9">
        <f t="shared" si="48"/>
        <v>0</v>
      </c>
      <c r="F114" s="9">
        <f>300</f>
        <v>300</v>
      </c>
      <c r="G114" s="9">
        <f t="shared" si="60"/>
        <v>-480</v>
      </c>
      <c r="H114" s="9">
        <f t="shared" si="58"/>
        <v>-180</v>
      </c>
      <c r="I114" s="10">
        <f t="shared" si="52"/>
        <v>0</v>
      </c>
      <c r="J114" s="9"/>
      <c r="L114" s="11">
        <f t="shared" si="53"/>
        <v>-180</v>
      </c>
      <c r="M114" s="11"/>
      <c r="N114" s="11">
        <f t="shared" si="54"/>
        <v>0</v>
      </c>
      <c r="P114" s="7">
        <v>42920</v>
      </c>
      <c r="Q114" s="1">
        <v>1.39</v>
      </c>
      <c r="R114" s="10">
        <f t="shared" si="42"/>
        <v>0</v>
      </c>
      <c r="S114" s="10">
        <f t="shared" si="55"/>
        <v>0</v>
      </c>
      <c r="T114" s="9">
        <f t="shared" si="49"/>
        <v>0</v>
      </c>
      <c r="U114" s="9">
        <f>300</f>
        <v>300</v>
      </c>
      <c r="V114" s="9">
        <f t="shared" si="61"/>
        <v>-480</v>
      </c>
      <c r="W114" s="9">
        <f t="shared" si="59"/>
        <v>-180</v>
      </c>
      <c r="X114" s="10">
        <f t="shared" si="56"/>
        <v>0</v>
      </c>
      <c r="Y114" s="9"/>
      <c r="Z114" s="35"/>
      <c r="AA114" s="11">
        <f t="shared" si="57"/>
        <v>-180</v>
      </c>
    </row>
    <row r="115" spans="1:27" x14ac:dyDescent="0.25">
      <c r="A115" s="7">
        <v>42951</v>
      </c>
      <c r="B115" s="1">
        <v>0.85</v>
      </c>
      <c r="C115" s="58">
        <f>C114</f>
        <v>0</v>
      </c>
      <c r="D115" s="9">
        <f t="shared" si="63"/>
        <v>0</v>
      </c>
      <c r="E115" s="9">
        <f t="shared" si="48"/>
        <v>0</v>
      </c>
      <c r="F115" s="9">
        <f>300</f>
        <v>300</v>
      </c>
      <c r="G115" s="9">
        <f t="shared" si="60"/>
        <v>-480</v>
      </c>
      <c r="H115" s="9">
        <f t="shared" si="58"/>
        <v>-180</v>
      </c>
      <c r="I115" s="10">
        <f t="shared" si="52"/>
        <v>0</v>
      </c>
      <c r="J115" s="9"/>
      <c r="L115" s="11">
        <f t="shared" si="53"/>
        <v>-180</v>
      </c>
      <c r="M115" s="11"/>
      <c r="N115" s="11">
        <f t="shared" si="54"/>
        <v>0</v>
      </c>
      <c r="P115" s="7">
        <v>42951</v>
      </c>
      <c r="Q115" s="1">
        <f>Q114</f>
        <v>1.39</v>
      </c>
      <c r="R115" s="10">
        <f t="shared" si="42"/>
        <v>0</v>
      </c>
      <c r="S115" s="10">
        <f t="shared" si="55"/>
        <v>0</v>
      </c>
      <c r="T115" s="9">
        <f t="shared" si="49"/>
        <v>0</v>
      </c>
      <c r="U115" s="9">
        <f>300</f>
        <v>300</v>
      </c>
      <c r="V115" s="9">
        <f t="shared" si="61"/>
        <v>-480</v>
      </c>
      <c r="W115" s="9">
        <f t="shared" si="59"/>
        <v>-180</v>
      </c>
      <c r="X115" s="10">
        <f t="shared" si="56"/>
        <v>0</v>
      </c>
      <c r="Y115" s="9"/>
      <c r="Z115" s="11"/>
      <c r="AA115" s="11">
        <f t="shared" si="57"/>
        <v>-180</v>
      </c>
    </row>
    <row r="116" spans="1:27" x14ac:dyDescent="0.25">
      <c r="A116" s="7">
        <v>42982</v>
      </c>
      <c r="B116" s="1">
        <v>0.85</v>
      </c>
      <c r="C116" s="58">
        <f>C115</f>
        <v>0</v>
      </c>
      <c r="D116" s="9">
        <f t="shared" si="63"/>
        <v>0</v>
      </c>
      <c r="E116" s="9">
        <f t="shared" si="48"/>
        <v>0</v>
      </c>
      <c r="F116" s="9">
        <f>300</f>
        <v>300</v>
      </c>
      <c r="G116" s="9">
        <f t="shared" si="60"/>
        <v>-480</v>
      </c>
      <c r="H116" s="9">
        <f t="shared" si="58"/>
        <v>-180</v>
      </c>
      <c r="I116" s="10">
        <f t="shared" si="52"/>
        <v>0</v>
      </c>
      <c r="J116" s="9"/>
      <c r="L116" s="11">
        <f t="shared" si="53"/>
        <v>-180</v>
      </c>
      <c r="M116" s="11"/>
      <c r="N116" s="11">
        <f t="shared" si="54"/>
        <v>0</v>
      </c>
      <c r="P116" s="7">
        <v>42982</v>
      </c>
      <c r="Q116" s="1">
        <f>Q115</f>
        <v>1.39</v>
      </c>
      <c r="R116" s="10">
        <f t="shared" si="42"/>
        <v>0</v>
      </c>
      <c r="S116" s="10">
        <f t="shared" si="55"/>
        <v>0</v>
      </c>
      <c r="T116" s="9">
        <f t="shared" si="49"/>
        <v>0</v>
      </c>
      <c r="U116" s="9">
        <f>300</f>
        <v>300</v>
      </c>
      <c r="V116" s="9">
        <f t="shared" si="61"/>
        <v>-480</v>
      </c>
      <c r="W116" s="9">
        <f t="shared" si="59"/>
        <v>-180</v>
      </c>
      <c r="X116" s="10">
        <f t="shared" si="56"/>
        <v>0</v>
      </c>
      <c r="Y116" s="9"/>
      <c r="Z116" s="11"/>
      <c r="AA116" s="11">
        <f t="shared" si="57"/>
        <v>-180</v>
      </c>
    </row>
    <row r="117" spans="1:27" x14ac:dyDescent="0.25">
      <c r="A117" s="36">
        <v>43025</v>
      </c>
      <c r="B117" s="1">
        <v>0.85</v>
      </c>
      <c r="C117" s="58">
        <f>C116</f>
        <v>0</v>
      </c>
      <c r="D117" s="9">
        <f t="shared" si="63"/>
        <v>0</v>
      </c>
      <c r="E117" s="9">
        <f t="shared" si="48"/>
        <v>0</v>
      </c>
      <c r="F117" s="9">
        <f>300</f>
        <v>300</v>
      </c>
      <c r="G117" s="9">
        <f t="shared" si="60"/>
        <v>-480</v>
      </c>
      <c r="H117" s="9">
        <f t="shared" si="58"/>
        <v>-180</v>
      </c>
      <c r="I117" s="10">
        <f t="shared" si="52"/>
        <v>0</v>
      </c>
      <c r="J117" s="9"/>
      <c r="L117" s="11">
        <f t="shared" si="53"/>
        <v>-180</v>
      </c>
      <c r="M117" s="11"/>
      <c r="N117" s="11">
        <f t="shared" si="54"/>
        <v>0</v>
      </c>
      <c r="P117" s="36">
        <v>43025</v>
      </c>
      <c r="Q117" s="1">
        <f>Q116</f>
        <v>1.39</v>
      </c>
      <c r="R117" s="20">
        <f t="shared" si="42"/>
        <v>0</v>
      </c>
      <c r="S117" s="20">
        <f t="shared" si="55"/>
        <v>0</v>
      </c>
      <c r="T117" s="9">
        <f t="shared" si="49"/>
        <v>0</v>
      </c>
      <c r="U117" s="9">
        <f>300</f>
        <v>300</v>
      </c>
      <c r="V117" s="9">
        <f t="shared" si="61"/>
        <v>-480</v>
      </c>
      <c r="W117" s="9">
        <f t="shared" si="59"/>
        <v>-180</v>
      </c>
      <c r="X117" s="10">
        <f t="shared" si="56"/>
        <v>0</v>
      </c>
      <c r="Y117" s="9"/>
      <c r="Z117" s="11"/>
      <c r="AA117" s="11">
        <f t="shared" si="57"/>
        <v>-180</v>
      </c>
    </row>
    <row r="118" spans="1:27" x14ac:dyDescent="0.25">
      <c r="A118" s="7">
        <v>43056</v>
      </c>
      <c r="B118" s="1">
        <v>0.85</v>
      </c>
      <c r="C118" s="58">
        <f>C117</f>
        <v>0</v>
      </c>
      <c r="D118" s="9">
        <f t="shared" si="63"/>
        <v>0</v>
      </c>
      <c r="E118" s="9">
        <f t="shared" si="48"/>
        <v>0</v>
      </c>
      <c r="F118" s="9">
        <f>300</f>
        <v>300</v>
      </c>
      <c r="G118" s="9">
        <f t="shared" si="60"/>
        <v>-480</v>
      </c>
      <c r="H118" s="9">
        <f t="shared" si="58"/>
        <v>-180</v>
      </c>
      <c r="I118" s="10">
        <f t="shared" si="52"/>
        <v>0</v>
      </c>
      <c r="J118" s="9"/>
      <c r="L118" s="11">
        <f t="shared" si="53"/>
        <v>-180</v>
      </c>
      <c r="M118" s="11"/>
      <c r="N118" s="11">
        <f t="shared" si="54"/>
        <v>0</v>
      </c>
      <c r="P118" s="7">
        <v>43056</v>
      </c>
      <c r="Q118" s="1">
        <f>Q117</f>
        <v>1.39</v>
      </c>
      <c r="R118" s="37">
        <f t="shared" si="42"/>
        <v>0</v>
      </c>
      <c r="S118" s="37">
        <f t="shared" si="55"/>
        <v>0</v>
      </c>
      <c r="T118" s="9">
        <f t="shared" si="49"/>
        <v>0</v>
      </c>
      <c r="U118" s="9">
        <f>300</f>
        <v>300</v>
      </c>
      <c r="V118" s="9">
        <f t="shared" si="61"/>
        <v>-480</v>
      </c>
      <c r="W118" s="9">
        <f t="shared" si="59"/>
        <v>-180</v>
      </c>
      <c r="X118" s="10">
        <f t="shared" si="56"/>
        <v>0</v>
      </c>
      <c r="Y118" s="9"/>
      <c r="Z118" s="11"/>
      <c r="AA118" s="11">
        <f t="shared" si="57"/>
        <v>-180</v>
      </c>
    </row>
    <row r="119" spans="1:27" x14ac:dyDescent="0.25">
      <c r="A119" s="7">
        <v>43087</v>
      </c>
      <c r="B119" s="1">
        <v>0.85</v>
      </c>
      <c r="C119" s="58">
        <f t="shared" ref="C119:C125" si="64">C118</f>
        <v>0</v>
      </c>
      <c r="D119" s="9">
        <f t="shared" si="63"/>
        <v>0</v>
      </c>
      <c r="E119" s="9">
        <f t="shared" si="48"/>
        <v>0</v>
      </c>
      <c r="F119" s="9">
        <f>300</f>
        <v>300</v>
      </c>
      <c r="G119" s="9">
        <f t="shared" si="60"/>
        <v>-480</v>
      </c>
      <c r="H119" s="9">
        <f t="shared" si="58"/>
        <v>-180</v>
      </c>
      <c r="I119" s="10">
        <f t="shared" si="52"/>
        <v>0</v>
      </c>
      <c r="J119" s="9"/>
      <c r="L119" s="11">
        <f t="shared" si="53"/>
        <v>-180</v>
      </c>
      <c r="M119" s="11"/>
      <c r="N119" s="11">
        <f t="shared" si="54"/>
        <v>0</v>
      </c>
      <c r="P119" s="7">
        <v>43087</v>
      </c>
      <c r="Q119" s="1">
        <f>Q118</f>
        <v>1.39</v>
      </c>
      <c r="R119" s="10">
        <f t="shared" si="42"/>
        <v>0</v>
      </c>
      <c r="S119" s="10">
        <f t="shared" si="55"/>
        <v>0</v>
      </c>
      <c r="T119" s="9">
        <f t="shared" si="49"/>
        <v>0</v>
      </c>
      <c r="U119" s="9">
        <f>300</f>
        <v>300</v>
      </c>
      <c r="V119" s="9">
        <f t="shared" si="61"/>
        <v>-480</v>
      </c>
      <c r="W119" s="9">
        <f t="shared" si="59"/>
        <v>-180</v>
      </c>
      <c r="X119" s="10">
        <f t="shared" si="56"/>
        <v>0</v>
      </c>
      <c r="Y119" s="9"/>
      <c r="Z119" s="11"/>
      <c r="AA119" s="11">
        <f t="shared" si="57"/>
        <v>-180</v>
      </c>
    </row>
    <row r="120" spans="1:27" x14ac:dyDescent="0.25">
      <c r="A120" s="7">
        <v>43118</v>
      </c>
      <c r="B120" s="1">
        <v>1</v>
      </c>
      <c r="C120" s="58">
        <f t="shared" si="64"/>
        <v>0</v>
      </c>
      <c r="D120" s="9">
        <f t="shared" ref="D120:D131" si="65">ROUND(C120*1,0)</f>
        <v>0</v>
      </c>
      <c r="E120" s="9">
        <f t="shared" si="48"/>
        <v>0</v>
      </c>
      <c r="F120" s="9">
        <f>300</f>
        <v>300</v>
      </c>
      <c r="G120" s="9">
        <f t="shared" si="60"/>
        <v>-480</v>
      </c>
      <c r="H120" s="9">
        <f t="shared" si="58"/>
        <v>-180</v>
      </c>
      <c r="I120" s="10">
        <f t="shared" si="52"/>
        <v>0</v>
      </c>
      <c r="J120" s="9"/>
      <c r="L120" s="11">
        <f t="shared" si="53"/>
        <v>-180</v>
      </c>
      <c r="M120" s="11"/>
      <c r="N120" s="11">
        <f t="shared" si="54"/>
        <v>0</v>
      </c>
      <c r="P120" s="7">
        <v>43118</v>
      </c>
      <c r="Q120" s="1">
        <v>1.42</v>
      </c>
      <c r="R120" s="10">
        <f t="shared" si="42"/>
        <v>0</v>
      </c>
      <c r="S120" s="10">
        <f t="shared" si="55"/>
        <v>0</v>
      </c>
      <c r="T120" s="9">
        <f t="shared" si="49"/>
        <v>0</v>
      </c>
      <c r="U120" s="9">
        <f>300</f>
        <v>300</v>
      </c>
      <c r="V120" s="9">
        <f t="shared" si="61"/>
        <v>-480</v>
      </c>
      <c r="W120" s="9">
        <f t="shared" si="59"/>
        <v>-180</v>
      </c>
      <c r="X120" s="10">
        <f t="shared" si="56"/>
        <v>0</v>
      </c>
      <c r="Y120" s="9"/>
      <c r="Z120" s="11"/>
      <c r="AA120" s="11">
        <f t="shared" si="57"/>
        <v>-180</v>
      </c>
    </row>
    <row r="121" spans="1:27" s="34" customFormat="1" x14ac:dyDescent="0.25">
      <c r="A121" s="29">
        <v>43149</v>
      </c>
      <c r="B121" s="1">
        <v>1</v>
      </c>
      <c r="C121" s="60">
        <f t="shared" si="64"/>
        <v>0</v>
      </c>
      <c r="D121" s="31">
        <f t="shared" si="65"/>
        <v>0</v>
      </c>
      <c r="E121" s="9">
        <f t="shared" si="48"/>
        <v>0</v>
      </c>
      <c r="F121" s="31">
        <f>300</f>
        <v>300</v>
      </c>
      <c r="G121" s="9">
        <f t="shared" si="60"/>
        <v>-480</v>
      </c>
      <c r="H121" s="31">
        <f t="shared" si="58"/>
        <v>-180</v>
      </c>
      <c r="I121" s="30">
        <f t="shared" si="52"/>
        <v>0</v>
      </c>
      <c r="J121" s="31"/>
      <c r="K121" s="32"/>
      <c r="L121" s="33">
        <f t="shared" si="53"/>
        <v>-180</v>
      </c>
      <c r="M121" s="33"/>
      <c r="N121" s="11">
        <f t="shared" si="54"/>
        <v>0</v>
      </c>
      <c r="P121" s="24">
        <v>43149</v>
      </c>
      <c r="Q121" s="1">
        <f>Q120</f>
        <v>1.42</v>
      </c>
      <c r="R121" s="25">
        <f t="shared" si="42"/>
        <v>0</v>
      </c>
      <c r="S121" s="25">
        <f t="shared" si="55"/>
        <v>0</v>
      </c>
      <c r="T121" s="9">
        <f t="shared" si="49"/>
        <v>0</v>
      </c>
      <c r="U121" s="26">
        <f>300</f>
        <v>300</v>
      </c>
      <c r="V121" s="9">
        <f t="shared" si="61"/>
        <v>-480</v>
      </c>
      <c r="W121" s="26">
        <f t="shared" si="59"/>
        <v>-180</v>
      </c>
      <c r="X121" s="25">
        <f t="shared" si="56"/>
        <v>0</v>
      </c>
      <c r="Y121" s="26"/>
      <c r="Z121" s="16"/>
      <c r="AA121" s="16">
        <f t="shared" si="57"/>
        <v>-180</v>
      </c>
    </row>
    <row r="122" spans="1:27" x14ac:dyDescent="0.25">
      <c r="A122" s="7">
        <v>43180</v>
      </c>
      <c r="B122" s="1">
        <v>1</v>
      </c>
      <c r="C122" s="58">
        <f t="shared" si="64"/>
        <v>0</v>
      </c>
      <c r="D122" s="9">
        <f t="shared" si="65"/>
        <v>0</v>
      </c>
      <c r="E122" s="9">
        <f t="shared" si="48"/>
        <v>0</v>
      </c>
      <c r="F122" s="9">
        <f>300</f>
        <v>300</v>
      </c>
      <c r="G122" s="9">
        <f t="shared" si="60"/>
        <v>-480</v>
      </c>
      <c r="H122" s="9">
        <f t="shared" si="58"/>
        <v>-180</v>
      </c>
      <c r="I122" s="10">
        <f t="shared" si="52"/>
        <v>0</v>
      </c>
      <c r="J122" s="9"/>
      <c r="L122" s="11">
        <f t="shared" si="53"/>
        <v>-180</v>
      </c>
      <c r="M122" s="11"/>
      <c r="N122" s="11">
        <f t="shared" si="54"/>
        <v>0</v>
      </c>
      <c r="P122" s="7">
        <v>43180</v>
      </c>
      <c r="Q122" s="1">
        <f>Q121</f>
        <v>1.42</v>
      </c>
      <c r="R122" s="10">
        <f t="shared" si="42"/>
        <v>0</v>
      </c>
      <c r="S122" s="10">
        <f t="shared" si="55"/>
        <v>0</v>
      </c>
      <c r="T122" s="9">
        <f t="shared" si="49"/>
        <v>0</v>
      </c>
      <c r="U122" s="9">
        <f>300</f>
        <v>300</v>
      </c>
      <c r="V122" s="9">
        <f t="shared" si="61"/>
        <v>-480</v>
      </c>
      <c r="W122" s="9">
        <f t="shared" si="59"/>
        <v>-180</v>
      </c>
      <c r="X122" s="10">
        <f t="shared" si="56"/>
        <v>0</v>
      </c>
      <c r="Y122" s="9"/>
      <c r="Z122" s="8"/>
      <c r="AA122" s="11">
        <f t="shared" si="57"/>
        <v>-180</v>
      </c>
    </row>
    <row r="123" spans="1:27" x14ac:dyDescent="0.25">
      <c r="A123" s="7">
        <v>43211</v>
      </c>
      <c r="B123" s="1">
        <v>1</v>
      </c>
      <c r="C123" s="58">
        <f t="shared" si="64"/>
        <v>0</v>
      </c>
      <c r="D123" s="9">
        <f t="shared" si="65"/>
        <v>0</v>
      </c>
      <c r="E123" s="9">
        <f t="shared" si="48"/>
        <v>0</v>
      </c>
      <c r="F123" s="9">
        <f>300</f>
        <v>300</v>
      </c>
      <c r="G123" s="9">
        <f t="shared" si="60"/>
        <v>-480</v>
      </c>
      <c r="H123" s="9">
        <f t="shared" si="58"/>
        <v>-180</v>
      </c>
      <c r="I123" s="10">
        <f t="shared" si="52"/>
        <v>0</v>
      </c>
      <c r="J123" s="9"/>
      <c r="L123" s="11">
        <f t="shared" si="53"/>
        <v>-180</v>
      </c>
      <c r="M123" s="11"/>
      <c r="N123" s="11">
        <f t="shared" si="54"/>
        <v>0</v>
      </c>
      <c r="P123" s="7">
        <v>43211</v>
      </c>
      <c r="Q123" s="1">
        <f>Q122</f>
        <v>1.42</v>
      </c>
      <c r="R123" s="10">
        <f t="shared" si="42"/>
        <v>0</v>
      </c>
      <c r="S123" s="10">
        <f t="shared" si="55"/>
        <v>0</v>
      </c>
      <c r="T123" s="9">
        <f t="shared" si="49"/>
        <v>0</v>
      </c>
      <c r="U123" s="9">
        <f>300</f>
        <v>300</v>
      </c>
      <c r="V123" s="9">
        <f t="shared" si="61"/>
        <v>-480</v>
      </c>
      <c r="W123" s="9">
        <f t="shared" si="59"/>
        <v>-180</v>
      </c>
      <c r="X123" s="10">
        <f t="shared" si="56"/>
        <v>0</v>
      </c>
      <c r="Y123" s="9"/>
      <c r="Z123" s="8"/>
      <c r="AA123" s="11">
        <f t="shared" si="57"/>
        <v>-180</v>
      </c>
    </row>
    <row r="124" spans="1:27" x14ac:dyDescent="0.25">
      <c r="A124" s="7">
        <v>43242</v>
      </c>
      <c r="B124" s="1">
        <v>1</v>
      </c>
      <c r="C124" s="58">
        <f t="shared" si="64"/>
        <v>0</v>
      </c>
      <c r="D124" s="9">
        <f t="shared" si="65"/>
        <v>0</v>
      </c>
      <c r="E124" s="9">
        <f t="shared" si="48"/>
        <v>0</v>
      </c>
      <c r="F124" s="9">
        <f>300</f>
        <v>300</v>
      </c>
      <c r="G124" s="9">
        <f t="shared" si="60"/>
        <v>-480</v>
      </c>
      <c r="H124" s="9">
        <f t="shared" si="58"/>
        <v>-180</v>
      </c>
      <c r="I124" s="10">
        <f t="shared" si="52"/>
        <v>0</v>
      </c>
      <c r="J124" s="9"/>
      <c r="L124" s="11">
        <f t="shared" si="53"/>
        <v>-180</v>
      </c>
      <c r="M124" s="11"/>
      <c r="N124" s="11">
        <f t="shared" si="54"/>
        <v>0</v>
      </c>
      <c r="P124" s="7">
        <v>43242</v>
      </c>
      <c r="Q124" s="1">
        <f>Q123</f>
        <v>1.42</v>
      </c>
      <c r="R124" s="10">
        <f t="shared" si="42"/>
        <v>0</v>
      </c>
      <c r="S124" s="10">
        <f t="shared" si="55"/>
        <v>0</v>
      </c>
      <c r="T124" s="9">
        <f t="shared" si="49"/>
        <v>0</v>
      </c>
      <c r="U124" s="9">
        <f>300</f>
        <v>300</v>
      </c>
      <c r="V124" s="9">
        <f t="shared" si="61"/>
        <v>-480</v>
      </c>
      <c r="W124" s="9">
        <f t="shared" si="59"/>
        <v>-180</v>
      </c>
      <c r="X124" s="10">
        <f t="shared" si="56"/>
        <v>0</v>
      </c>
      <c r="Y124" s="9"/>
      <c r="Z124" s="8"/>
      <c r="AA124" s="11">
        <f t="shared" si="57"/>
        <v>-180</v>
      </c>
    </row>
    <row r="125" spans="1:27" x14ac:dyDescent="0.25">
      <c r="A125" s="7">
        <v>43273</v>
      </c>
      <c r="B125" s="1">
        <v>1</v>
      </c>
      <c r="C125" s="58">
        <f t="shared" si="64"/>
        <v>0</v>
      </c>
      <c r="D125" s="9">
        <f t="shared" si="65"/>
        <v>0</v>
      </c>
      <c r="E125" s="9">
        <f t="shared" si="48"/>
        <v>0</v>
      </c>
      <c r="F125" s="9">
        <f>300</f>
        <v>300</v>
      </c>
      <c r="G125" s="9">
        <f t="shared" si="60"/>
        <v>-480</v>
      </c>
      <c r="H125" s="9">
        <f t="shared" si="58"/>
        <v>-180</v>
      </c>
      <c r="I125" s="10">
        <f t="shared" si="52"/>
        <v>0</v>
      </c>
      <c r="J125" s="9"/>
      <c r="L125" s="11">
        <f t="shared" si="53"/>
        <v>-180</v>
      </c>
      <c r="M125" s="11"/>
      <c r="N125" s="11">
        <f t="shared" si="54"/>
        <v>0</v>
      </c>
      <c r="P125" s="7">
        <v>43273</v>
      </c>
      <c r="Q125" s="1">
        <f>Q124</f>
        <v>1.42</v>
      </c>
      <c r="R125" s="10">
        <f t="shared" si="42"/>
        <v>0</v>
      </c>
      <c r="S125" s="10">
        <f t="shared" si="55"/>
        <v>0</v>
      </c>
      <c r="T125" s="9">
        <f t="shared" si="49"/>
        <v>0</v>
      </c>
      <c r="U125" s="9">
        <f>300</f>
        <v>300</v>
      </c>
      <c r="V125" s="9">
        <f t="shared" si="61"/>
        <v>-480</v>
      </c>
      <c r="W125" s="9">
        <f t="shared" si="59"/>
        <v>-180</v>
      </c>
      <c r="X125" s="10">
        <f t="shared" si="56"/>
        <v>0</v>
      </c>
      <c r="Y125" s="9"/>
      <c r="Z125" s="8"/>
      <c r="AA125" s="11">
        <f t="shared" si="57"/>
        <v>-180</v>
      </c>
    </row>
    <row r="126" spans="1:27" x14ac:dyDescent="0.25">
      <c r="A126" s="7">
        <v>43304</v>
      </c>
      <c r="B126" s="1">
        <v>1</v>
      </c>
      <c r="C126" s="58">
        <f>C114+IF(MOD(C114*0.03,10)&gt;=1,C114*0.03-MOD(C114*0.03,10)+10,C114*0.03-MOD(C114*0.03,10))</f>
        <v>0</v>
      </c>
      <c r="D126" s="9">
        <f t="shared" si="65"/>
        <v>0</v>
      </c>
      <c r="E126" s="9">
        <f t="shared" si="48"/>
        <v>0</v>
      </c>
      <c r="F126" s="9">
        <f>300</f>
        <v>300</v>
      </c>
      <c r="G126" s="9">
        <f t="shared" si="60"/>
        <v>-480</v>
      </c>
      <c r="H126" s="9">
        <f t="shared" si="58"/>
        <v>-180</v>
      </c>
      <c r="I126" s="10">
        <f t="shared" si="52"/>
        <v>0</v>
      </c>
      <c r="J126" s="9"/>
      <c r="L126" s="11">
        <f t="shared" si="53"/>
        <v>-180</v>
      </c>
      <c r="M126" s="11"/>
      <c r="N126" s="11">
        <f t="shared" si="54"/>
        <v>0</v>
      </c>
      <c r="P126" s="7">
        <v>43304</v>
      </c>
      <c r="Q126" s="1">
        <v>1.48</v>
      </c>
      <c r="R126" s="10">
        <f t="shared" si="42"/>
        <v>0</v>
      </c>
      <c r="S126" s="10">
        <f t="shared" si="55"/>
        <v>0</v>
      </c>
      <c r="T126" s="9">
        <f t="shared" si="49"/>
        <v>0</v>
      </c>
      <c r="U126" s="9">
        <f>300</f>
        <v>300</v>
      </c>
      <c r="V126" s="9">
        <f t="shared" si="61"/>
        <v>-480</v>
      </c>
      <c r="W126" s="9">
        <f t="shared" si="59"/>
        <v>-180</v>
      </c>
      <c r="X126" s="10">
        <f t="shared" si="56"/>
        <v>0</v>
      </c>
      <c r="Y126" s="9"/>
      <c r="Z126" s="8"/>
      <c r="AA126" s="11">
        <f t="shared" si="57"/>
        <v>-180</v>
      </c>
    </row>
    <row r="127" spans="1:27" x14ac:dyDescent="0.25">
      <c r="A127" s="7">
        <v>43335</v>
      </c>
      <c r="B127" s="1">
        <v>1</v>
      </c>
      <c r="C127" s="58">
        <f t="shared" ref="C127:C137" si="66">C126</f>
        <v>0</v>
      </c>
      <c r="D127" s="9">
        <f t="shared" si="65"/>
        <v>0</v>
      </c>
      <c r="E127" s="9">
        <f t="shared" si="48"/>
        <v>0</v>
      </c>
      <c r="F127" s="9">
        <f>300</f>
        <v>300</v>
      </c>
      <c r="G127" s="9">
        <f t="shared" si="60"/>
        <v>-480</v>
      </c>
      <c r="H127" s="9">
        <f t="shared" si="58"/>
        <v>-180</v>
      </c>
      <c r="I127" s="10">
        <f t="shared" si="52"/>
        <v>0</v>
      </c>
      <c r="J127" s="9"/>
      <c r="L127" s="11">
        <f t="shared" si="53"/>
        <v>-180</v>
      </c>
      <c r="M127" s="11"/>
      <c r="N127" s="11">
        <f t="shared" si="54"/>
        <v>0</v>
      </c>
      <c r="P127" s="7">
        <v>43335</v>
      </c>
      <c r="Q127" s="1">
        <f>Q126</f>
        <v>1.48</v>
      </c>
      <c r="R127" s="10">
        <f t="shared" si="42"/>
        <v>0</v>
      </c>
      <c r="S127" s="10">
        <f t="shared" si="55"/>
        <v>0</v>
      </c>
      <c r="T127" s="9">
        <f t="shared" si="49"/>
        <v>0</v>
      </c>
      <c r="U127" s="9">
        <f>300</f>
        <v>300</v>
      </c>
      <c r="V127" s="9">
        <f t="shared" si="61"/>
        <v>-480</v>
      </c>
      <c r="W127" s="9">
        <f t="shared" si="59"/>
        <v>-180</v>
      </c>
      <c r="X127" s="10">
        <f t="shared" si="56"/>
        <v>0</v>
      </c>
      <c r="Y127" s="9"/>
      <c r="Z127" s="8"/>
      <c r="AA127" s="11">
        <f t="shared" si="57"/>
        <v>-180</v>
      </c>
    </row>
    <row r="128" spans="1:27" x14ac:dyDescent="0.25">
      <c r="A128" s="7">
        <v>43366</v>
      </c>
      <c r="B128" s="1">
        <v>1</v>
      </c>
      <c r="C128" s="58">
        <f t="shared" si="66"/>
        <v>0</v>
      </c>
      <c r="D128" s="9">
        <f t="shared" si="65"/>
        <v>0</v>
      </c>
      <c r="E128" s="9">
        <f t="shared" si="48"/>
        <v>0</v>
      </c>
      <c r="F128" s="9">
        <f>300</f>
        <v>300</v>
      </c>
      <c r="G128" s="9">
        <f t="shared" si="60"/>
        <v>-480</v>
      </c>
      <c r="H128" s="9">
        <f t="shared" si="58"/>
        <v>-180</v>
      </c>
      <c r="I128" s="10">
        <f t="shared" si="52"/>
        <v>0</v>
      </c>
      <c r="J128" s="9"/>
      <c r="L128" s="11">
        <f t="shared" si="53"/>
        <v>-180</v>
      </c>
      <c r="M128" s="11"/>
      <c r="N128" s="11">
        <f t="shared" si="54"/>
        <v>0</v>
      </c>
      <c r="P128" s="7">
        <v>43366</v>
      </c>
      <c r="Q128" s="1">
        <f>Q127</f>
        <v>1.48</v>
      </c>
      <c r="R128" s="10">
        <f t="shared" si="42"/>
        <v>0</v>
      </c>
      <c r="S128" s="10">
        <f t="shared" si="55"/>
        <v>0</v>
      </c>
      <c r="T128" s="9">
        <f t="shared" si="49"/>
        <v>0</v>
      </c>
      <c r="U128" s="9">
        <f>300</f>
        <v>300</v>
      </c>
      <c r="V128" s="9">
        <f t="shared" si="61"/>
        <v>-480</v>
      </c>
      <c r="W128" s="9">
        <f t="shared" si="59"/>
        <v>-180</v>
      </c>
      <c r="X128" s="10">
        <f t="shared" si="56"/>
        <v>0</v>
      </c>
      <c r="Y128" s="9"/>
      <c r="Z128" s="8"/>
      <c r="AA128" s="11">
        <f t="shared" si="57"/>
        <v>-180</v>
      </c>
    </row>
    <row r="129" spans="1:27" x14ac:dyDescent="0.25">
      <c r="A129" s="7">
        <v>43397</v>
      </c>
      <c r="B129" s="1">
        <v>1</v>
      </c>
      <c r="C129" s="58">
        <f t="shared" si="66"/>
        <v>0</v>
      </c>
      <c r="D129" s="9">
        <f t="shared" si="65"/>
        <v>0</v>
      </c>
      <c r="E129" s="9">
        <f t="shared" si="48"/>
        <v>0</v>
      </c>
      <c r="F129" s="9">
        <f>300</f>
        <v>300</v>
      </c>
      <c r="G129" s="9">
        <f t="shared" si="60"/>
        <v>-480</v>
      </c>
      <c r="H129" s="9">
        <f t="shared" si="58"/>
        <v>-180</v>
      </c>
      <c r="I129" s="10">
        <f t="shared" si="52"/>
        <v>0</v>
      </c>
      <c r="J129" s="9"/>
      <c r="L129" s="11">
        <f t="shared" si="53"/>
        <v>-180</v>
      </c>
      <c r="M129" s="11"/>
      <c r="N129" s="11">
        <f t="shared" si="54"/>
        <v>0</v>
      </c>
      <c r="P129" s="7">
        <v>43397</v>
      </c>
      <c r="Q129" s="1">
        <f>Q128</f>
        <v>1.48</v>
      </c>
      <c r="R129" s="10">
        <f t="shared" si="42"/>
        <v>0</v>
      </c>
      <c r="S129" s="10">
        <f t="shared" si="55"/>
        <v>0</v>
      </c>
      <c r="T129" s="9">
        <f t="shared" si="49"/>
        <v>0</v>
      </c>
      <c r="U129" s="9">
        <f>300</f>
        <v>300</v>
      </c>
      <c r="V129" s="9">
        <f t="shared" si="61"/>
        <v>-480</v>
      </c>
      <c r="W129" s="9">
        <f t="shared" si="59"/>
        <v>-180</v>
      </c>
      <c r="X129" s="10">
        <f t="shared" si="56"/>
        <v>0</v>
      </c>
      <c r="Y129" s="9"/>
      <c r="Z129" s="8"/>
      <c r="AA129" s="11">
        <f t="shared" si="57"/>
        <v>-180</v>
      </c>
    </row>
    <row r="130" spans="1:27" x14ac:dyDescent="0.25">
      <c r="A130" s="7">
        <v>43428</v>
      </c>
      <c r="B130" s="1">
        <v>1</v>
      </c>
      <c r="C130" s="58">
        <f t="shared" si="66"/>
        <v>0</v>
      </c>
      <c r="D130" s="9">
        <f t="shared" si="65"/>
        <v>0</v>
      </c>
      <c r="E130" s="9">
        <f t="shared" si="48"/>
        <v>0</v>
      </c>
      <c r="F130" s="9">
        <f>300</f>
        <v>300</v>
      </c>
      <c r="G130" s="9">
        <f t="shared" si="60"/>
        <v>-480</v>
      </c>
      <c r="H130" s="9">
        <f t="shared" si="58"/>
        <v>-180</v>
      </c>
      <c r="I130" s="10">
        <f t="shared" si="52"/>
        <v>0</v>
      </c>
      <c r="J130" s="9"/>
      <c r="L130" s="11">
        <f t="shared" si="53"/>
        <v>-180</v>
      </c>
      <c r="M130" s="11"/>
      <c r="N130" s="11">
        <f t="shared" si="54"/>
        <v>0</v>
      </c>
      <c r="P130" s="7">
        <v>43428</v>
      </c>
      <c r="Q130" s="1">
        <f>Q129</f>
        <v>1.48</v>
      </c>
      <c r="R130" s="10">
        <f t="shared" si="42"/>
        <v>0</v>
      </c>
      <c r="S130" s="10">
        <f t="shared" si="55"/>
        <v>0</v>
      </c>
      <c r="T130" s="9">
        <f t="shared" si="49"/>
        <v>0</v>
      </c>
      <c r="U130" s="9">
        <f>300</f>
        <v>300</v>
      </c>
      <c r="V130" s="9">
        <f t="shared" si="61"/>
        <v>-480</v>
      </c>
      <c r="W130" s="9">
        <f t="shared" si="59"/>
        <v>-180</v>
      </c>
      <c r="X130" s="10">
        <f t="shared" si="56"/>
        <v>0</v>
      </c>
      <c r="Y130" s="9"/>
      <c r="Z130" s="8"/>
      <c r="AA130" s="11">
        <f t="shared" si="57"/>
        <v>-180</v>
      </c>
    </row>
    <row r="131" spans="1:27" x14ac:dyDescent="0.25">
      <c r="A131" s="7">
        <v>43458</v>
      </c>
      <c r="B131" s="1">
        <v>1</v>
      </c>
      <c r="C131" s="58">
        <f t="shared" si="66"/>
        <v>0</v>
      </c>
      <c r="D131" s="9">
        <f t="shared" si="65"/>
        <v>0</v>
      </c>
      <c r="E131" s="9">
        <f t="shared" si="48"/>
        <v>0</v>
      </c>
      <c r="F131" s="9">
        <f>300</f>
        <v>300</v>
      </c>
      <c r="G131" s="9">
        <f t="shared" si="60"/>
        <v>-480</v>
      </c>
      <c r="H131" s="9">
        <f t="shared" si="58"/>
        <v>-180</v>
      </c>
      <c r="I131" s="10">
        <f t="shared" ref="I131:I143" si="67">IF(H131&gt;40000,200,IF(H131&gt;25000,150,IF(H131&gt;15000,130,IF(H131&gt;9000,110,IF(H131&gt;8000,90,IF(H131&gt;7000,50,IF(H131&gt;6000,45,IF(H131&gt;5000,40,0))))))))</f>
        <v>0</v>
      </c>
      <c r="J131" s="9"/>
      <c r="L131" s="11">
        <f t="shared" ref="L131:L143" si="68">(H131-(I131+J131+K131))</f>
        <v>-180</v>
      </c>
      <c r="M131" s="11"/>
      <c r="N131" s="11">
        <f t="shared" ref="N131:N143" si="69">AA131-L131</f>
        <v>0</v>
      </c>
      <c r="P131" s="7">
        <v>43458</v>
      </c>
      <c r="Q131" s="1">
        <f>Q130</f>
        <v>1.48</v>
      </c>
      <c r="R131" s="10">
        <f t="shared" si="42"/>
        <v>0</v>
      </c>
      <c r="S131" s="10">
        <f t="shared" ref="S131:S143" si="70">ROUND(R131*Q131,0)</f>
        <v>0</v>
      </c>
      <c r="T131" s="9">
        <f t="shared" si="49"/>
        <v>0</v>
      </c>
      <c r="U131" s="9">
        <f>300</f>
        <v>300</v>
      </c>
      <c r="V131" s="9">
        <f t="shared" si="61"/>
        <v>-480</v>
      </c>
      <c r="W131" s="9">
        <f t="shared" si="59"/>
        <v>-180</v>
      </c>
      <c r="X131" s="10">
        <f t="shared" ref="X131:X143" si="71">IF(W131&gt;40000,200,IF(W131&gt;25000,150,IF(W131&gt;15000,130,IF(W131&gt;9000,110,IF(W131&gt;8000,90,IF(W131&gt;7000,50,IF(W131&gt;6000,45,IF(W131&gt;5000,40,0))))))))</f>
        <v>0</v>
      </c>
      <c r="Y131" s="9"/>
      <c r="Z131" s="8"/>
      <c r="AA131" s="11">
        <f t="shared" ref="AA131:AA143" si="72">(W131-SUM(X131:Z131))</f>
        <v>-180</v>
      </c>
    </row>
    <row r="132" spans="1:27" x14ac:dyDescent="0.25">
      <c r="A132" s="7">
        <v>43489</v>
      </c>
      <c r="B132" s="1">
        <v>1.25</v>
      </c>
      <c r="C132" s="58">
        <f t="shared" si="66"/>
        <v>0</v>
      </c>
      <c r="D132" s="9">
        <f t="shared" ref="D132:D143" si="73">ROUND(C132*1.25,0)</f>
        <v>0</v>
      </c>
      <c r="E132" s="9">
        <f t="shared" si="48"/>
        <v>0</v>
      </c>
      <c r="F132" s="9">
        <f>300</f>
        <v>300</v>
      </c>
      <c r="G132" s="9"/>
      <c r="H132" s="9">
        <f t="shared" si="58"/>
        <v>300</v>
      </c>
      <c r="I132" s="10">
        <f t="shared" si="67"/>
        <v>0</v>
      </c>
      <c r="J132" s="9"/>
      <c r="L132" s="11">
        <f t="shared" si="68"/>
        <v>300</v>
      </c>
      <c r="M132" s="11"/>
      <c r="N132" s="11">
        <f t="shared" si="69"/>
        <v>0</v>
      </c>
      <c r="P132" s="7">
        <v>43489</v>
      </c>
      <c r="Q132" s="1">
        <v>1.54</v>
      </c>
      <c r="R132" s="10">
        <f t="shared" ref="R132:R143" si="74">C132</f>
        <v>0</v>
      </c>
      <c r="S132" s="10">
        <f t="shared" si="70"/>
        <v>0</v>
      </c>
      <c r="T132" s="9">
        <f t="shared" si="49"/>
        <v>0</v>
      </c>
      <c r="U132" s="9">
        <f>300</f>
        <v>300</v>
      </c>
      <c r="V132" s="9"/>
      <c r="W132" s="9">
        <f t="shared" si="59"/>
        <v>300</v>
      </c>
      <c r="X132" s="10">
        <f t="shared" si="71"/>
        <v>0</v>
      </c>
      <c r="Y132" s="9"/>
      <c r="Z132" s="11"/>
      <c r="AA132" s="11">
        <f t="shared" si="72"/>
        <v>300</v>
      </c>
    </row>
    <row r="133" spans="1:27" s="34" customFormat="1" x14ac:dyDescent="0.25">
      <c r="A133" s="29">
        <v>43520</v>
      </c>
      <c r="B133" s="1">
        <v>1.25</v>
      </c>
      <c r="C133" s="60">
        <f t="shared" si="66"/>
        <v>0</v>
      </c>
      <c r="D133" s="31">
        <f t="shared" si="73"/>
        <v>0</v>
      </c>
      <c r="E133" s="9">
        <f t="shared" si="48"/>
        <v>0</v>
      </c>
      <c r="F133" s="31">
        <f>300</f>
        <v>300</v>
      </c>
      <c r="G133" s="31"/>
      <c r="H133" s="30">
        <f t="shared" si="58"/>
        <v>300</v>
      </c>
      <c r="I133" s="30">
        <f t="shared" si="67"/>
        <v>0</v>
      </c>
      <c r="J133" s="31"/>
      <c r="K133" s="32"/>
      <c r="L133" s="33">
        <f t="shared" si="68"/>
        <v>300</v>
      </c>
      <c r="M133" s="33"/>
      <c r="N133" s="11">
        <f t="shared" si="69"/>
        <v>0</v>
      </c>
      <c r="P133" s="38">
        <v>43520</v>
      </c>
      <c r="Q133" s="1">
        <f>Q132</f>
        <v>1.54</v>
      </c>
      <c r="R133" s="39">
        <f t="shared" si="74"/>
        <v>0</v>
      </c>
      <c r="S133" s="39">
        <f t="shared" si="70"/>
        <v>0</v>
      </c>
      <c r="T133" s="9">
        <f t="shared" si="49"/>
        <v>0</v>
      </c>
      <c r="U133" s="40">
        <f>300</f>
        <v>300</v>
      </c>
      <c r="V133" s="40"/>
      <c r="W133" s="39">
        <f t="shared" si="59"/>
        <v>300</v>
      </c>
      <c r="X133" s="39">
        <f t="shared" si="71"/>
        <v>0</v>
      </c>
      <c r="Y133" s="40"/>
      <c r="Z133" s="41"/>
      <c r="AA133" s="41">
        <f t="shared" si="72"/>
        <v>300</v>
      </c>
    </row>
    <row r="134" spans="1:27" x14ac:dyDescent="0.25">
      <c r="A134" s="7">
        <v>43548</v>
      </c>
      <c r="B134" s="1">
        <v>1.25</v>
      </c>
      <c r="C134" s="58">
        <f t="shared" si="66"/>
        <v>0</v>
      </c>
      <c r="D134" s="9">
        <f t="shared" si="73"/>
        <v>0</v>
      </c>
      <c r="E134" s="9">
        <f t="shared" si="48"/>
        <v>0</v>
      </c>
      <c r="F134" s="9">
        <f>300</f>
        <v>300</v>
      </c>
      <c r="G134" s="9"/>
      <c r="H134" s="9">
        <f t="shared" ref="H134:H143" si="75">SUM(C134:F134)</f>
        <v>300</v>
      </c>
      <c r="I134" s="10">
        <f t="shared" si="67"/>
        <v>0</v>
      </c>
      <c r="J134" s="9"/>
      <c r="L134" s="11">
        <f t="shared" si="68"/>
        <v>300</v>
      </c>
      <c r="M134" s="11"/>
      <c r="N134" s="11">
        <f t="shared" si="69"/>
        <v>0</v>
      </c>
      <c r="P134" s="7">
        <v>43548</v>
      </c>
      <c r="Q134" s="1">
        <f>Q133</f>
        <v>1.54</v>
      </c>
      <c r="R134" s="10">
        <f t="shared" si="74"/>
        <v>0</v>
      </c>
      <c r="S134" s="10">
        <f t="shared" si="70"/>
        <v>0</v>
      </c>
      <c r="T134" s="9">
        <f t="shared" si="49"/>
        <v>0</v>
      </c>
      <c r="U134" s="9">
        <f>300</f>
        <v>300</v>
      </c>
      <c r="V134" s="9"/>
      <c r="W134" s="9">
        <f t="shared" ref="W134:W143" si="76">SUM(R134:U134)</f>
        <v>300</v>
      </c>
      <c r="X134" s="10">
        <f t="shared" si="71"/>
        <v>0</v>
      </c>
      <c r="Y134" s="9"/>
      <c r="Z134" s="11"/>
      <c r="AA134" s="11">
        <f t="shared" si="72"/>
        <v>300</v>
      </c>
    </row>
    <row r="135" spans="1:27" x14ac:dyDescent="0.25">
      <c r="A135" s="7">
        <v>43579</v>
      </c>
      <c r="B135" s="1">
        <v>1.25</v>
      </c>
      <c r="C135" s="58">
        <f t="shared" si="66"/>
        <v>0</v>
      </c>
      <c r="D135" s="9">
        <f t="shared" si="73"/>
        <v>0</v>
      </c>
      <c r="E135" s="9">
        <f t="shared" si="48"/>
        <v>0</v>
      </c>
      <c r="F135" s="9">
        <f>300</f>
        <v>300</v>
      </c>
      <c r="G135" s="9"/>
      <c r="H135" s="9">
        <f t="shared" si="75"/>
        <v>300</v>
      </c>
      <c r="I135" s="10">
        <f t="shared" si="67"/>
        <v>0</v>
      </c>
      <c r="J135" s="9"/>
      <c r="L135" s="11">
        <f t="shared" si="68"/>
        <v>300</v>
      </c>
      <c r="M135" s="11"/>
      <c r="N135" s="11">
        <f t="shared" si="69"/>
        <v>0</v>
      </c>
      <c r="P135" s="7">
        <v>43579</v>
      </c>
      <c r="Q135" s="1">
        <f>Q134</f>
        <v>1.54</v>
      </c>
      <c r="R135" s="10">
        <f t="shared" si="74"/>
        <v>0</v>
      </c>
      <c r="S135" s="10">
        <f t="shared" si="70"/>
        <v>0</v>
      </c>
      <c r="T135" s="9">
        <f t="shared" si="49"/>
        <v>0</v>
      </c>
      <c r="U135" s="9">
        <f>300</f>
        <v>300</v>
      </c>
      <c r="V135" s="9"/>
      <c r="W135" s="9">
        <f t="shared" si="76"/>
        <v>300</v>
      </c>
      <c r="X135" s="10">
        <f t="shared" si="71"/>
        <v>0</v>
      </c>
      <c r="Y135" s="9"/>
      <c r="Z135" s="11"/>
      <c r="AA135" s="11">
        <f t="shared" si="72"/>
        <v>300</v>
      </c>
    </row>
    <row r="136" spans="1:27" x14ac:dyDescent="0.25">
      <c r="A136" s="7">
        <v>43609</v>
      </c>
      <c r="B136" s="1">
        <v>1.25</v>
      </c>
      <c r="C136" s="58">
        <f t="shared" si="66"/>
        <v>0</v>
      </c>
      <c r="D136" s="9">
        <f t="shared" si="73"/>
        <v>0</v>
      </c>
      <c r="E136" s="9">
        <f t="shared" si="48"/>
        <v>0</v>
      </c>
      <c r="F136" s="9">
        <f>300</f>
        <v>300</v>
      </c>
      <c r="G136" s="9"/>
      <c r="H136" s="9">
        <f t="shared" si="75"/>
        <v>300</v>
      </c>
      <c r="I136" s="10">
        <f t="shared" si="67"/>
        <v>0</v>
      </c>
      <c r="J136" s="9"/>
      <c r="L136" s="11">
        <f t="shared" si="68"/>
        <v>300</v>
      </c>
      <c r="M136" s="11"/>
      <c r="N136" s="11">
        <f t="shared" si="69"/>
        <v>0</v>
      </c>
      <c r="P136" s="7">
        <v>43609</v>
      </c>
      <c r="Q136" s="1">
        <f>Q135</f>
        <v>1.54</v>
      </c>
      <c r="R136" s="10">
        <f t="shared" si="74"/>
        <v>0</v>
      </c>
      <c r="S136" s="10">
        <f t="shared" si="70"/>
        <v>0</v>
      </c>
      <c r="T136" s="9">
        <f t="shared" si="49"/>
        <v>0</v>
      </c>
      <c r="U136" s="9">
        <f>300</f>
        <v>300</v>
      </c>
      <c r="V136" s="9"/>
      <c r="W136" s="9">
        <f t="shared" si="76"/>
        <v>300</v>
      </c>
      <c r="X136" s="10">
        <f t="shared" si="71"/>
        <v>0</v>
      </c>
      <c r="Y136" s="9"/>
      <c r="Z136" s="11"/>
      <c r="AA136" s="11">
        <f t="shared" si="72"/>
        <v>300</v>
      </c>
    </row>
    <row r="137" spans="1:27" x14ac:dyDescent="0.25">
      <c r="A137" s="7">
        <v>43640</v>
      </c>
      <c r="B137" s="1">
        <v>1.25</v>
      </c>
      <c r="C137" s="58">
        <f t="shared" si="66"/>
        <v>0</v>
      </c>
      <c r="D137" s="9">
        <f t="shared" si="73"/>
        <v>0</v>
      </c>
      <c r="E137" s="9">
        <f t="shared" si="48"/>
        <v>0</v>
      </c>
      <c r="F137" s="9">
        <f>300</f>
        <v>300</v>
      </c>
      <c r="G137" s="9"/>
      <c r="H137" s="9">
        <f t="shared" si="75"/>
        <v>300</v>
      </c>
      <c r="I137" s="10">
        <f t="shared" si="67"/>
        <v>0</v>
      </c>
      <c r="J137" s="9"/>
      <c r="L137" s="11">
        <f t="shared" si="68"/>
        <v>300</v>
      </c>
      <c r="M137" s="11"/>
      <c r="N137" s="11">
        <f t="shared" si="69"/>
        <v>0</v>
      </c>
      <c r="P137" s="7">
        <v>43640</v>
      </c>
      <c r="Q137" s="1">
        <f>Q136</f>
        <v>1.54</v>
      </c>
      <c r="R137" s="10">
        <f t="shared" si="74"/>
        <v>0</v>
      </c>
      <c r="S137" s="10">
        <f t="shared" si="70"/>
        <v>0</v>
      </c>
      <c r="T137" s="9">
        <f t="shared" si="49"/>
        <v>0</v>
      </c>
      <c r="U137" s="9">
        <f>300</f>
        <v>300</v>
      </c>
      <c r="V137" s="9"/>
      <c r="W137" s="9">
        <f t="shared" si="76"/>
        <v>300</v>
      </c>
      <c r="X137" s="10">
        <f t="shared" si="71"/>
        <v>0</v>
      </c>
      <c r="Y137" s="9"/>
      <c r="Z137" s="11"/>
      <c r="AA137" s="11">
        <f t="shared" si="72"/>
        <v>300</v>
      </c>
    </row>
    <row r="138" spans="1:27" x14ac:dyDescent="0.25">
      <c r="A138" s="7">
        <v>43670</v>
      </c>
      <c r="B138" s="1">
        <v>1.25</v>
      </c>
      <c r="C138" s="58">
        <f>C126+IF(MOD(C126*0.03,10)&gt;=1,C126*0.03-MOD(C126*0.03,10)+10,C126*0.03-MOD(C126*0.03,10))</f>
        <v>0</v>
      </c>
      <c r="D138" s="9">
        <f t="shared" si="73"/>
        <v>0</v>
      </c>
      <c r="E138" s="9">
        <f t="shared" si="48"/>
        <v>0</v>
      </c>
      <c r="F138" s="9">
        <f>300</f>
        <v>300</v>
      </c>
      <c r="G138" s="9"/>
      <c r="H138" s="9">
        <f t="shared" si="75"/>
        <v>300</v>
      </c>
      <c r="I138" s="10">
        <f t="shared" si="67"/>
        <v>0</v>
      </c>
      <c r="J138" s="9"/>
      <c r="L138" s="11">
        <f t="shared" si="68"/>
        <v>300</v>
      </c>
      <c r="M138" s="11"/>
      <c r="N138" s="11">
        <f t="shared" si="69"/>
        <v>0</v>
      </c>
      <c r="P138" s="7">
        <v>43670</v>
      </c>
      <c r="Q138" s="1">
        <v>1.64</v>
      </c>
      <c r="R138" s="10">
        <f t="shared" si="74"/>
        <v>0</v>
      </c>
      <c r="S138" s="10">
        <f t="shared" si="70"/>
        <v>0</v>
      </c>
      <c r="T138" s="9">
        <f t="shared" si="49"/>
        <v>0</v>
      </c>
      <c r="U138" s="9">
        <f>300</f>
        <v>300</v>
      </c>
      <c r="V138" s="9"/>
      <c r="W138" s="9">
        <f t="shared" si="76"/>
        <v>300</v>
      </c>
      <c r="X138" s="10">
        <f t="shared" si="71"/>
        <v>0</v>
      </c>
      <c r="Y138" s="9"/>
      <c r="Z138" s="11"/>
      <c r="AA138" s="11">
        <f t="shared" si="72"/>
        <v>300</v>
      </c>
    </row>
    <row r="139" spans="1:27" x14ac:dyDescent="0.25">
      <c r="A139" s="7">
        <v>43701</v>
      </c>
      <c r="B139" s="1">
        <v>1.25</v>
      </c>
      <c r="C139" s="58">
        <f>C138</f>
        <v>0</v>
      </c>
      <c r="D139" s="9">
        <f t="shared" si="73"/>
        <v>0</v>
      </c>
      <c r="E139" s="9">
        <f t="shared" si="48"/>
        <v>0</v>
      </c>
      <c r="F139" s="9">
        <f>300</f>
        <v>300</v>
      </c>
      <c r="G139" s="9"/>
      <c r="H139" s="9">
        <f t="shared" si="75"/>
        <v>300</v>
      </c>
      <c r="I139" s="10">
        <f t="shared" si="67"/>
        <v>0</v>
      </c>
      <c r="J139" s="9"/>
      <c r="L139" s="11">
        <f t="shared" si="68"/>
        <v>300</v>
      </c>
      <c r="M139" s="11"/>
      <c r="N139" s="11">
        <f t="shared" si="69"/>
        <v>0</v>
      </c>
      <c r="P139" s="7">
        <v>43701</v>
      </c>
      <c r="Q139" s="1">
        <f>Q138</f>
        <v>1.64</v>
      </c>
      <c r="R139" s="10">
        <f t="shared" si="74"/>
        <v>0</v>
      </c>
      <c r="S139" s="10">
        <f t="shared" si="70"/>
        <v>0</v>
      </c>
      <c r="T139" s="9">
        <f t="shared" si="49"/>
        <v>0</v>
      </c>
      <c r="U139" s="9">
        <f>300</f>
        <v>300</v>
      </c>
      <c r="V139" s="9"/>
      <c r="W139" s="9">
        <f t="shared" si="76"/>
        <v>300</v>
      </c>
      <c r="X139" s="10">
        <f t="shared" si="71"/>
        <v>0</v>
      </c>
      <c r="Y139" s="9"/>
      <c r="Z139" s="11"/>
      <c r="AA139" s="11">
        <f t="shared" si="72"/>
        <v>300</v>
      </c>
    </row>
    <row r="140" spans="1:27" x14ac:dyDescent="0.25">
      <c r="A140" s="7">
        <v>43732</v>
      </c>
      <c r="B140" s="1">
        <v>1.25</v>
      </c>
      <c r="C140" s="58">
        <f>C139</f>
        <v>0</v>
      </c>
      <c r="D140" s="9">
        <f t="shared" si="73"/>
        <v>0</v>
      </c>
      <c r="E140" s="9">
        <f t="shared" si="48"/>
        <v>0</v>
      </c>
      <c r="F140" s="9">
        <f>300</f>
        <v>300</v>
      </c>
      <c r="G140" s="9"/>
      <c r="H140" s="9">
        <f t="shared" si="75"/>
        <v>300</v>
      </c>
      <c r="I140" s="10">
        <f t="shared" si="67"/>
        <v>0</v>
      </c>
      <c r="J140" s="9"/>
      <c r="L140" s="11">
        <f t="shared" si="68"/>
        <v>300</v>
      </c>
      <c r="M140" s="11"/>
      <c r="N140" s="11">
        <f t="shared" si="69"/>
        <v>0</v>
      </c>
      <c r="P140" s="7">
        <v>43732</v>
      </c>
      <c r="Q140" s="1">
        <f>Q139</f>
        <v>1.64</v>
      </c>
      <c r="R140" s="10">
        <f t="shared" si="74"/>
        <v>0</v>
      </c>
      <c r="S140" s="10">
        <f t="shared" si="70"/>
        <v>0</v>
      </c>
      <c r="T140" s="9">
        <f t="shared" si="49"/>
        <v>0</v>
      </c>
      <c r="U140" s="9">
        <f>300</f>
        <v>300</v>
      </c>
      <c r="V140" s="9"/>
      <c r="W140" s="9">
        <f t="shared" si="76"/>
        <v>300</v>
      </c>
      <c r="X140" s="10">
        <f t="shared" si="71"/>
        <v>0</v>
      </c>
      <c r="Y140" s="9"/>
      <c r="Z140" s="11"/>
      <c r="AA140" s="11">
        <f t="shared" si="72"/>
        <v>300</v>
      </c>
    </row>
    <row r="141" spans="1:27" x14ac:dyDescent="0.25">
      <c r="A141" s="7">
        <v>43762</v>
      </c>
      <c r="B141" s="1">
        <v>1.25</v>
      </c>
      <c r="C141" s="58">
        <f>C140</f>
        <v>0</v>
      </c>
      <c r="D141" s="9">
        <f t="shared" si="73"/>
        <v>0</v>
      </c>
      <c r="E141" s="9">
        <f t="shared" si="48"/>
        <v>0</v>
      </c>
      <c r="F141" s="9">
        <f>300</f>
        <v>300</v>
      </c>
      <c r="G141" s="9"/>
      <c r="H141" s="9">
        <f t="shared" si="75"/>
        <v>300</v>
      </c>
      <c r="I141" s="10">
        <f t="shared" si="67"/>
        <v>0</v>
      </c>
      <c r="J141" s="9"/>
      <c r="L141" s="11">
        <f t="shared" si="68"/>
        <v>300</v>
      </c>
      <c r="M141" s="11"/>
      <c r="N141" s="11">
        <f t="shared" si="69"/>
        <v>0</v>
      </c>
      <c r="P141" s="7">
        <v>43762</v>
      </c>
      <c r="Q141" s="1">
        <f>Q140</f>
        <v>1.64</v>
      </c>
      <c r="R141" s="10">
        <f t="shared" si="74"/>
        <v>0</v>
      </c>
      <c r="S141" s="10">
        <f t="shared" si="70"/>
        <v>0</v>
      </c>
      <c r="T141" s="9">
        <f t="shared" si="49"/>
        <v>0</v>
      </c>
      <c r="U141" s="9">
        <f>300</f>
        <v>300</v>
      </c>
      <c r="V141" s="9"/>
      <c r="W141" s="9">
        <f t="shared" si="76"/>
        <v>300</v>
      </c>
      <c r="X141" s="10">
        <f t="shared" si="71"/>
        <v>0</v>
      </c>
      <c r="Y141" s="9"/>
      <c r="Z141" s="11"/>
      <c r="AA141" s="11">
        <f t="shared" si="72"/>
        <v>300</v>
      </c>
    </row>
    <row r="142" spans="1:27" x14ac:dyDescent="0.25">
      <c r="A142" s="7">
        <v>43793</v>
      </c>
      <c r="B142" s="1">
        <v>1.25</v>
      </c>
      <c r="C142" s="58">
        <f>C141</f>
        <v>0</v>
      </c>
      <c r="D142" s="9">
        <f t="shared" si="73"/>
        <v>0</v>
      </c>
      <c r="E142" s="9">
        <f t="shared" si="48"/>
        <v>0</v>
      </c>
      <c r="F142" s="9">
        <f>300</f>
        <v>300</v>
      </c>
      <c r="G142" s="9"/>
      <c r="H142" s="9">
        <f t="shared" si="75"/>
        <v>300</v>
      </c>
      <c r="I142" s="10">
        <f t="shared" si="67"/>
        <v>0</v>
      </c>
      <c r="J142" s="9"/>
      <c r="L142" s="11">
        <f t="shared" si="68"/>
        <v>300</v>
      </c>
      <c r="M142" s="11"/>
      <c r="N142" s="11">
        <f t="shared" si="69"/>
        <v>0</v>
      </c>
      <c r="P142" s="7">
        <v>43793</v>
      </c>
      <c r="Q142" s="1">
        <f>Q141</f>
        <v>1.64</v>
      </c>
      <c r="R142" s="10">
        <f t="shared" si="74"/>
        <v>0</v>
      </c>
      <c r="S142" s="10">
        <f t="shared" si="70"/>
        <v>0</v>
      </c>
      <c r="T142" s="9">
        <f t="shared" si="49"/>
        <v>0</v>
      </c>
      <c r="U142" s="9">
        <f>300</f>
        <v>300</v>
      </c>
      <c r="V142" s="9"/>
      <c r="W142" s="9">
        <f t="shared" si="76"/>
        <v>300</v>
      </c>
      <c r="X142" s="10">
        <f t="shared" si="71"/>
        <v>0</v>
      </c>
      <c r="Y142" s="9"/>
      <c r="Z142" s="11"/>
      <c r="AA142" s="11">
        <f t="shared" si="72"/>
        <v>300</v>
      </c>
    </row>
    <row r="143" spans="1:27" x14ac:dyDescent="0.25">
      <c r="A143" s="7">
        <v>43823</v>
      </c>
      <c r="B143" s="1">
        <v>1.25</v>
      </c>
      <c r="C143" s="58">
        <f>C142</f>
        <v>0</v>
      </c>
      <c r="D143" s="9">
        <f t="shared" si="73"/>
        <v>0</v>
      </c>
      <c r="E143" s="9">
        <f t="shared" si="48"/>
        <v>0</v>
      </c>
      <c r="F143" s="9">
        <f>300</f>
        <v>300</v>
      </c>
      <c r="G143" s="9"/>
      <c r="H143" s="9">
        <f t="shared" si="75"/>
        <v>300</v>
      </c>
      <c r="I143" s="10">
        <f t="shared" si="67"/>
        <v>0</v>
      </c>
      <c r="J143" s="9"/>
      <c r="L143" s="11">
        <f t="shared" si="68"/>
        <v>300</v>
      </c>
      <c r="M143" s="11"/>
      <c r="N143" s="11">
        <f t="shared" si="69"/>
        <v>0</v>
      </c>
      <c r="P143" s="7">
        <v>43823</v>
      </c>
      <c r="Q143" s="1">
        <f>Q142</f>
        <v>1.64</v>
      </c>
      <c r="R143" s="10">
        <f t="shared" si="74"/>
        <v>0</v>
      </c>
      <c r="S143" s="10">
        <f t="shared" si="70"/>
        <v>0</v>
      </c>
      <c r="T143" s="9">
        <f t="shared" si="49"/>
        <v>0</v>
      </c>
      <c r="U143" s="9">
        <f>300</f>
        <v>300</v>
      </c>
      <c r="V143" s="9"/>
      <c r="W143" s="9">
        <f t="shared" si="76"/>
        <v>300</v>
      </c>
      <c r="X143" s="10">
        <f t="shared" si="71"/>
        <v>0</v>
      </c>
      <c r="Y143" s="9"/>
      <c r="Z143" s="11"/>
      <c r="AA143" s="11">
        <f t="shared" si="72"/>
        <v>300</v>
      </c>
    </row>
  </sheetData>
  <sheetProtection sheet="1" objects="1" scenarios="1"/>
  <mergeCells count="2">
    <mergeCell ref="A1:L1"/>
    <mergeCell ref="P1:AA1"/>
  </mergeCells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804D-C21B-468F-96F9-88D12D5F0989}">
  <dimension ref="A1:AB74"/>
  <sheetViews>
    <sheetView workbookViewId="0">
      <selection activeCell="O2" sqref="O2"/>
    </sheetView>
  </sheetViews>
  <sheetFormatPr defaultRowHeight="13.2" x14ac:dyDescent="0.25"/>
  <cols>
    <col min="1" max="1" width="8.21875" bestFit="1" customWidth="1"/>
    <col min="2" max="2" width="9" bestFit="1" customWidth="1"/>
    <col min="3" max="3" width="6.5546875" bestFit="1" customWidth="1"/>
    <col min="4" max="4" width="7.21875" bestFit="1" customWidth="1"/>
    <col min="5" max="5" width="5.5546875" bestFit="1" customWidth="1"/>
    <col min="6" max="6" width="4" bestFit="1" customWidth="1"/>
    <col min="7" max="7" width="2.77734375" bestFit="1" customWidth="1"/>
    <col min="8" max="8" width="7.6640625" bestFit="1" customWidth="1"/>
    <col min="9" max="9" width="5.77734375" bestFit="1" customWidth="1"/>
    <col min="10" max="11" width="5.5546875" bestFit="1" customWidth="1"/>
    <col min="12" max="12" width="8.77734375" bestFit="1" customWidth="1"/>
    <col min="13" max="13" width="10.6640625" bestFit="1" customWidth="1"/>
    <col min="14" max="14" width="12.6640625" bestFit="1" customWidth="1"/>
    <col min="15" max="15" width="11.6640625" bestFit="1" customWidth="1"/>
    <col min="16" max="16" width="8.21875" bestFit="1" customWidth="1"/>
    <col min="17" max="17" width="9" bestFit="1" customWidth="1"/>
    <col min="18" max="19" width="6.5546875" bestFit="1" customWidth="1"/>
    <col min="20" max="20" width="5.5546875" bestFit="1" customWidth="1"/>
    <col min="21" max="21" width="4" bestFit="1" customWidth="1"/>
    <col min="22" max="22" width="2.77734375" bestFit="1" customWidth="1"/>
    <col min="23" max="23" width="8.109375" bestFit="1" customWidth="1"/>
    <col min="24" max="24" width="5.77734375" bestFit="1" customWidth="1"/>
    <col min="25" max="25" width="5.5546875" bestFit="1" customWidth="1"/>
    <col min="26" max="26" width="6.109375" bestFit="1" customWidth="1"/>
    <col min="27" max="27" width="8.77734375" bestFit="1" customWidth="1"/>
    <col min="28" max="28" width="6.21875" bestFit="1" customWidth="1"/>
  </cols>
  <sheetData>
    <row r="1" spans="1:27" x14ac:dyDescent="0.25">
      <c r="A1" s="66" t="s">
        <v>13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2" t="s">
        <v>17</v>
      </c>
      <c r="N1" s="5" t="s">
        <v>16</v>
      </c>
      <c r="O1" s="2"/>
      <c r="P1" s="66" t="s">
        <v>14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x14ac:dyDescent="0.25">
      <c r="A2" s="4" t="s">
        <v>0</v>
      </c>
      <c r="B2" s="4" t="s">
        <v>15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3">
        <v>60800</v>
      </c>
      <c r="N2" s="52">
        <f>SUM(N3:N74)</f>
        <v>1487682</v>
      </c>
      <c r="O2" s="53"/>
      <c r="P2" s="4" t="s">
        <v>0</v>
      </c>
      <c r="Q2" s="4" t="s">
        <v>15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5</v>
      </c>
      <c r="W2" s="4" t="s">
        <v>6</v>
      </c>
      <c r="X2" s="4" t="s">
        <v>7</v>
      </c>
      <c r="Y2" s="4" t="s">
        <v>8</v>
      </c>
      <c r="Z2" s="4" t="s">
        <v>11</v>
      </c>
      <c r="AA2" s="4" t="s">
        <v>10</v>
      </c>
    </row>
    <row r="3" spans="1:27" s="47" customFormat="1" x14ac:dyDescent="0.25">
      <c r="A3" s="42">
        <v>43854</v>
      </c>
      <c r="B3" s="1">
        <v>0</v>
      </c>
      <c r="C3" s="43">
        <f>M2</f>
        <v>60800</v>
      </c>
      <c r="D3" s="44">
        <f t="shared" ref="D3:D14" si="0">ROUND(C3*0,0)</f>
        <v>0</v>
      </c>
      <c r="E3" s="44">
        <f>C3*0.12</f>
        <v>7296</v>
      </c>
      <c r="F3" s="44">
        <f>500</f>
        <v>500</v>
      </c>
      <c r="G3" s="44"/>
      <c r="H3" s="44">
        <f t="shared" ref="H3:H34" si="1">SUM(C3:F3)</f>
        <v>68596</v>
      </c>
      <c r="I3" s="43">
        <f t="shared" ref="I3:I34" si="2">IF(H3&gt;40000,200,IF(H3&gt;25000,150,IF(H3&gt;15000,130,IF(H3&gt;9000,110,IF(H3&gt;8000,90,IF(H3&gt;7000,50,IF(H3&gt;6000,45,IF(H3&gt;5000,40,0))))))))</f>
        <v>200</v>
      </c>
      <c r="J3" s="44"/>
      <c r="K3" s="45"/>
      <c r="L3" s="46">
        <f t="shared" ref="L3:L34" si="3">(H3-(I3+J3+K3))</f>
        <v>68396</v>
      </c>
      <c r="M3" s="46"/>
      <c r="N3" s="11">
        <f t="shared" ref="N3:N34" si="4">AA3-L3</f>
        <v>10336</v>
      </c>
      <c r="P3" s="42">
        <v>43854</v>
      </c>
      <c r="Q3" s="1">
        <v>0.17</v>
      </c>
      <c r="R3" s="43">
        <f>C3</f>
        <v>60800</v>
      </c>
      <c r="S3" s="43">
        <f t="shared" ref="S3:S34" si="5">ROUND(R3*Q3,0)</f>
        <v>10336</v>
      </c>
      <c r="T3" s="44">
        <f>R3*0.12</f>
        <v>7296</v>
      </c>
      <c r="U3" s="44">
        <f>500</f>
        <v>500</v>
      </c>
      <c r="V3" s="44"/>
      <c r="W3" s="44">
        <f t="shared" ref="W3:W34" si="6">SUM(R3:U3)</f>
        <v>78932</v>
      </c>
      <c r="X3" s="43">
        <f t="shared" ref="X3:X34" si="7">IF(W3&gt;40000,200,IF(W3&gt;25000,150,IF(W3&gt;15000,130,IF(W3&gt;9000,110,IF(W3&gt;8000,90,IF(W3&gt;7000,50,IF(W3&gt;6000,45,IF(W3&gt;5000,40,0))))))))</f>
        <v>200</v>
      </c>
      <c r="Y3" s="44"/>
      <c r="Z3" s="46"/>
      <c r="AA3" s="46">
        <f t="shared" ref="AA3:AA34" si="8">(W3-SUM(X3:Z3))</f>
        <v>78732</v>
      </c>
    </row>
    <row r="4" spans="1:27" s="3" customFormat="1" x14ac:dyDescent="0.25">
      <c r="A4" s="29">
        <v>43885</v>
      </c>
      <c r="B4" s="1">
        <v>0</v>
      </c>
      <c r="C4" s="30">
        <f>C3</f>
        <v>60800</v>
      </c>
      <c r="D4" s="31">
        <f t="shared" si="0"/>
        <v>0</v>
      </c>
      <c r="E4" s="31">
        <f t="shared" ref="E4:E67" si="9">C4*0.12</f>
        <v>7296</v>
      </c>
      <c r="F4" s="31">
        <f>500</f>
        <v>500</v>
      </c>
      <c r="G4" s="31"/>
      <c r="H4" s="31">
        <f t="shared" si="1"/>
        <v>68596</v>
      </c>
      <c r="I4" s="30">
        <f t="shared" si="2"/>
        <v>200</v>
      </c>
      <c r="J4" s="31"/>
      <c r="K4" s="32"/>
      <c r="L4" s="33">
        <f t="shared" si="3"/>
        <v>68396</v>
      </c>
      <c r="M4" s="33"/>
      <c r="N4" s="11">
        <f t="shared" si="4"/>
        <v>10336</v>
      </c>
      <c r="O4" s="34"/>
      <c r="P4" s="29">
        <v>43885</v>
      </c>
      <c r="Q4" s="1">
        <f t="shared" ref="Q4:Q20" si="10">Q3</f>
        <v>0.17</v>
      </c>
      <c r="R4" s="30">
        <f t="shared" ref="R4:R67" si="11">C4</f>
        <v>60800</v>
      </c>
      <c r="S4" s="30">
        <f t="shared" si="5"/>
        <v>10336</v>
      </c>
      <c r="T4" s="31">
        <f t="shared" ref="T4:T67" si="12">R4*0.12</f>
        <v>7296</v>
      </c>
      <c r="U4" s="31">
        <f>500</f>
        <v>500</v>
      </c>
      <c r="V4" s="31"/>
      <c r="W4" s="31">
        <f t="shared" si="6"/>
        <v>78932</v>
      </c>
      <c r="X4" s="30">
        <f t="shared" si="7"/>
        <v>200</v>
      </c>
      <c r="Y4" s="31"/>
      <c r="Z4" s="33"/>
      <c r="AA4" s="33">
        <f t="shared" si="8"/>
        <v>78732</v>
      </c>
    </row>
    <row r="5" spans="1:27" s="3" customFormat="1" x14ac:dyDescent="0.25">
      <c r="A5" s="7">
        <v>43914</v>
      </c>
      <c r="B5" s="1">
        <v>0</v>
      </c>
      <c r="C5" s="10">
        <f>C4</f>
        <v>60800</v>
      </c>
      <c r="D5" s="9">
        <f t="shared" si="0"/>
        <v>0</v>
      </c>
      <c r="E5" s="9">
        <f t="shared" si="9"/>
        <v>7296</v>
      </c>
      <c r="F5" s="9">
        <f>500</f>
        <v>500</v>
      </c>
      <c r="G5" s="9"/>
      <c r="H5" s="9">
        <f t="shared" si="1"/>
        <v>68596</v>
      </c>
      <c r="I5" s="10">
        <f t="shared" si="2"/>
        <v>200</v>
      </c>
      <c r="J5" s="9"/>
      <c r="K5" s="8"/>
      <c r="L5" s="11">
        <f t="shared" si="3"/>
        <v>68396</v>
      </c>
      <c r="M5" s="11"/>
      <c r="N5" s="11">
        <f t="shared" si="4"/>
        <v>10336</v>
      </c>
      <c r="P5" s="7">
        <v>43914</v>
      </c>
      <c r="Q5" s="1">
        <f t="shared" si="10"/>
        <v>0.17</v>
      </c>
      <c r="R5" s="10">
        <f t="shared" si="11"/>
        <v>60800</v>
      </c>
      <c r="S5" s="10">
        <f t="shared" si="5"/>
        <v>10336</v>
      </c>
      <c r="T5" s="9">
        <f t="shared" si="12"/>
        <v>7296</v>
      </c>
      <c r="U5" s="9">
        <f>500</f>
        <v>500</v>
      </c>
      <c r="V5" s="9"/>
      <c r="W5" s="9">
        <f t="shared" si="6"/>
        <v>78932</v>
      </c>
      <c r="X5" s="10">
        <f t="shared" si="7"/>
        <v>200</v>
      </c>
      <c r="Y5" s="9"/>
      <c r="Z5" s="23"/>
      <c r="AA5" s="11">
        <f t="shared" si="8"/>
        <v>78732</v>
      </c>
    </row>
    <row r="6" spans="1:27" s="3" customFormat="1" x14ac:dyDescent="0.25">
      <c r="A6" s="7">
        <v>43945</v>
      </c>
      <c r="B6" s="1">
        <v>0</v>
      </c>
      <c r="C6" s="10">
        <f>C5</f>
        <v>60800</v>
      </c>
      <c r="D6" s="9">
        <f t="shared" si="0"/>
        <v>0</v>
      </c>
      <c r="E6" s="9">
        <f t="shared" si="9"/>
        <v>7296</v>
      </c>
      <c r="F6" s="9">
        <f>500</f>
        <v>500</v>
      </c>
      <c r="G6" s="9"/>
      <c r="H6" s="9">
        <f t="shared" si="1"/>
        <v>68596</v>
      </c>
      <c r="I6" s="10">
        <f t="shared" si="2"/>
        <v>200</v>
      </c>
      <c r="J6" s="9"/>
      <c r="K6" s="8"/>
      <c r="L6" s="11">
        <f t="shared" si="3"/>
        <v>68396</v>
      </c>
      <c r="M6" s="11"/>
      <c r="N6" s="11">
        <f t="shared" si="4"/>
        <v>10336</v>
      </c>
      <c r="P6" s="7">
        <v>43945</v>
      </c>
      <c r="Q6" s="1">
        <f t="shared" si="10"/>
        <v>0.17</v>
      </c>
      <c r="R6" s="10">
        <f t="shared" si="11"/>
        <v>60800</v>
      </c>
      <c r="S6" s="10">
        <f t="shared" si="5"/>
        <v>10336</v>
      </c>
      <c r="T6" s="9">
        <f t="shared" si="12"/>
        <v>7296</v>
      </c>
      <c r="U6" s="9">
        <f>500</f>
        <v>500</v>
      </c>
      <c r="V6" s="9"/>
      <c r="W6" s="9">
        <f t="shared" si="6"/>
        <v>78932</v>
      </c>
      <c r="X6" s="10">
        <f t="shared" si="7"/>
        <v>200</v>
      </c>
      <c r="Y6" s="9"/>
      <c r="Z6" s="11"/>
      <c r="AA6" s="11">
        <f t="shared" si="8"/>
        <v>78732</v>
      </c>
    </row>
    <row r="7" spans="1:27" s="3" customFormat="1" x14ac:dyDescent="0.25">
      <c r="A7" s="7">
        <v>43975</v>
      </c>
      <c r="B7" s="1">
        <v>0</v>
      </c>
      <c r="C7" s="10">
        <f>C6</f>
        <v>60800</v>
      </c>
      <c r="D7" s="9">
        <f t="shared" si="0"/>
        <v>0</v>
      </c>
      <c r="E7" s="9">
        <f t="shared" si="9"/>
        <v>7296</v>
      </c>
      <c r="F7" s="9">
        <f>500</f>
        <v>500</v>
      </c>
      <c r="G7" s="9"/>
      <c r="H7" s="9">
        <f t="shared" si="1"/>
        <v>68596</v>
      </c>
      <c r="I7" s="10">
        <f t="shared" si="2"/>
        <v>200</v>
      </c>
      <c r="J7" s="9"/>
      <c r="K7" s="8"/>
      <c r="L7" s="11">
        <f t="shared" si="3"/>
        <v>68396</v>
      </c>
      <c r="M7" s="11"/>
      <c r="N7" s="11">
        <f t="shared" si="4"/>
        <v>10336</v>
      </c>
      <c r="P7" s="7">
        <v>43975</v>
      </c>
      <c r="Q7" s="1">
        <f t="shared" si="10"/>
        <v>0.17</v>
      </c>
      <c r="R7" s="10">
        <f t="shared" si="11"/>
        <v>60800</v>
      </c>
      <c r="S7" s="10">
        <f t="shared" si="5"/>
        <v>10336</v>
      </c>
      <c r="T7" s="9">
        <f t="shared" si="12"/>
        <v>7296</v>
      </c>
      <c r="U7" s="9">
        <f>500</f>
        <v>500</v>
      </c>
      <c r="V7" s="9"/>
      <c r="W7" s="9">
        <f t="shared" si="6"/>
        <v>78932</v>
      </c>
      <c r="X7" s="10">
        <f t="shared" si="7"/>
        <v>200</v>
      </c>
      <c r="Y7" s="9"/>
      <c r="Z7" s="11"/>
      <c r="AA7" s="11">
        <f t="shared" si="8"/>
        <v>78732</v>
      </c>
    </row>
    <row r="8" spans="1:27" s="3" customFormat="1" x14ac:dyDescent="0.25">
      <c r="A8" s="7">
        <v>44006</v>
      </c>
      <c r="B8" s="1">
        <v>0</v>
      </c>
      <c r="C8" s="10">
        <f>C7</f>
        <v>60800</v>
      </c>
      <c r="D8" s="9">
        <f t="shared" si="0"/>
        <v>0</v>
      </c>
      <c r="E8" s="9">
        <f t="shared" si="9"/>
        <v>7296</v>
      </c>
      <c r="F8" s="9">
        <f>500</f>
        <v>500</v>
      </c>
      <c r="G8" s="9"/>
      <c r="H8" s="9">
        <f t="shared" si="1"/>
        <v>68596</v>
      </c>
      <c r="I8" s="10">
        <f t="shared" si="2"/>
        <v>200</v>
      </c>
      <c r="J8" s="9"/>
      <c r="K8" s="8"/>
      <c r="L8" s="11">
        <f t="shared" si="3"/>
        <v>68396</v>
      </c>
      <c r="M8" s="11"/>
      <c r="N8" s="11">
        <f t="shared" si="4"/>
        <v>10336</v>
      </c>
      <c r="P8" s="7">
        <v>44006</v>
      </c>
      <c r="Q8" s="1">
        <f t="shared" si="10"/>
        <v>0.17</v>
      </c>
      <c r="R8" s="10">
        <f t="shared" si="11"/>
        <v>60800</v>
      </c>
      <c r="S8" s="10">
        <f t="shared" si="5"/>
        <v>10336</v>
      </c>
      <c r="T8" s="9">
        <f t="shared" si="12"/>
        <v>7296</v>
      </c>
      <c r="U8" s="9">
        <f>500</f>
        <v>500</v>
      </c>
      <c r="V8" s="9"/>
      <c r="W8" s="9">
        <f t="shared" si="6"/>
        <v>78932</v>
      </c>
      <c r="X8" s="10">
        <f t="shared" si="7"/>
        <v>200</v>
      </c>
      <c r="Y8" s="9"/>
      <c r="Z8" s="11"/>
      <c r="AA8" s="11">
        <f t="shared" si="8"/>
        <v>78732</v>
      </c>
    </row>
    <row r="9" spans="1:27" s="3" customFormat="1" x14ac:dyDescent="0.25">
      <c r="A9" s="7">
        <v>44036</v>
      </c>
      <c r="B9" s="1">
        <v>0</v>
      </c>
      <c r="C9" s="10">
        <f>C3+IF(MOD(C3*0.03,100)&gt;50,C3*0.03-MOD(C3*0.03,100)+100,C3*0.03-MOD(C3*0.03,100))</f>
        <v>62600</v>
      </c>
      <c r="D9" s="9">
        <f t="shared" si="0"/>
        <v>0</v>
      </c>
      <c r="E9" s="9">
        <f t="shared" si="9"/>
        <v>7512</v>
      </c>
      <c r="F9" s="9">
        <f>500</f>
        <v>500</v>
      </c>
      <c r="G9" s="9"/>
      <c r="H9" s="9">
        <f t="shared" si="1"/>
        <v>70612</v>
      </c>
      <c r="I9" s="10">
        <f t="shared" si="2"/>
        <v>200</v>
      </c>
      <c r="J9" s="9"/>
      <c r="K9" s="8"/>
      <c r="L9" s="11">
        <f t="shared" si="3"/>
        <v>70412</v>
      </c>
      <c r="M9" s="11"/>
      <c r="N9" s="11">
        <f t="shared" si="4"/>
        <v>10642</v>
      </c>
      <c r="P9" s="7">
        <v>44036</v>
      </c>
      <c r="Q9" s="1">
        <f t="shared" si="10"/>
        <v>0.17</v>
      </c>
      <c r="R9" s="10">
        <f t="shared" si="11"/>
        <v>62600</v>
      </c>
      <c r="S9" s="10">
        <f t="shared" si="5"/>
        <v>10642</v>
      </c>
      <c r="T9" s="9">
        <f t="shared" si="12"/>
        <v>7512</v>
      </c>
      <c r="U9" s="9">
        <f>500</f>
        <v>500</v>
      </c>
      <c r="V9" s="9"/>
      <c r="W9" s="9">
        <f t="shared" si="6"/>
        <v>81254</v>
      </c>
      <c r="X9" s="10">
        <f t="shared" si="7"/>
        <v>200</v>
      </c>
      <c r="Y9" s="9"/>
      <c r="Z9" s="11"/>
      <c r="AA9" s="11">
        <f t="shared" si="8"/>
        <v>81054</v>
      </c>
    </row>
    <row r="10" spans="1:27" s="3" customFormat="1" x14ac:dyDescent="0.25">
      <c r="A10" s="7">
        <v>44067</v>
      </c>
      <c r="B10" s="1">
        <v>0</v>
      </c>
      <c r="C10" s="10">
        <f t="shared" ref="C10:C20" si="13">C9</f>
        <v>62600</v>
      </c>
      <c r="D10" s="9">
        <f t="shared" si="0"/>
        <v>0</v>
      </c>
      <c r="E10" s="9">
        <f t="shared" si="9"/>
        <v>7512</v>
      </c>
      <c r="F10" s="9">
        <f>500</f>
        <v>500</v>
      </c>
      <c r="G10" s="9"/>
      <c r="H10" s="9">
        <f t="shared" si="1"/>
        <v>70612</v>
      </c>
      <c r="I10" s="10">
        <f t="shared" si="2"/>
        <v>200</v>
      </c>
      <c r="J10" s="9"/>
      <c r="K10" s="8"/>
      <c r="L10" s="11">
        <f t="shared" si="3"/>
        <v>70412</v>
      </c>
      <c r="M10" s="11"/>
      <c r="N10" s="11">
        <f t="shared" si="4"/>
        <v>10642</v>
      </c>
      <c r="P10" s="7">
        <v>44067</v>
      </c>
      <c r="Q10" s="1">
        <f t="shared" si="10"/>
        <v>0.17</v>
      </c>
      <c r="R10" s="10">
        <f t="shared" si="11"/>
        <v>62600</v>
      </c>
      <c r="S10" s="10">
        <f t="shared" si="5"/>
        <v>10642</v>
      </c>
      <c r="T10" s="9">
        <f t="shared" si="12"/>
        <v>7512</v>
      </c>
      <c r="U10" s="9">
        <f>500</f>
        <v>500</v>
      </c>
      <c r="V10" s="9"/>
      <c r="W10" s="9">
        <f t="shared" si="6"/>
        <v>81254</v>
      </c>
      <c r="X10" s="10">
        <f t="shared" si="7"/>
        <v>200</v>
      </c>
      <c r="Y10" s="9"/>
      <c r="Z10" s="11"/>
      <c r="AA10" s="11">
        <f t="shared" si="8"/>
        <v>81054</v>
      </c>
    </row>
    <row r="11" spans="1:27" s="3" customFormat="1" x14ac:dyDescent="0.25">
      <c r="A11" s="7">
        <v>44098</v>
      </c>
      <c r="B11" s="1">
        <v>0</v>
      </c>
      <c r="C11" s="10">
        <f t="shared" si="13"/>
        <v>62600</v>
      </c>
      <c r="D11" s="9">
        <f t="shared" si="0"/>
        <v>0</v>
      </c>
      <c r="E11" s="9">
        <f t="shared" si="9"/>
        <v>7512</v>
      </c>
      <c r="F11" s="9">
        <f>500</f>
        <v>500</v>
      </c>
      <c r="G11" s="9"/>
      <c r="H11" s="9">
        <f t="shared" si="1"/>
        <v>70612</v>
      </c>
      <c r="I11" s="10">
        <f t="shared" si="2"/>
        <v>200</v>
      </c>
      <c r="J11" s="9"/>
      <c r="K11" s="8"/>
      <c r="L11" s="11">
        <f t="shared" si="3"/>
        <v>70412</v>
      </c>
      <c r="M11" s="11"/>
      <c r="N11" s="11">
        <f t="shared" si="4"/>
        <v>10642</v>
      </c>
      <c r="P11" s="7">
        <v>44098</v>
      </c>
      <c r="Q11" s="1">
        <f t="shared" si="10"/>
        <v>0.17</v>
      </c>
      <c r="R11" s="10">
        <f t="shared" si="11"/>
        <v>62600</v>
      </c>
      <c r="S11" s="10">
        <f t="shared" si="5"/>
        <v>10642</v>
      </c>
      <c r="T11" s="9">
        <f t="shared" si="12"/>
        <v>7512</v>
      </c>
      <c r="U11" s="9">
        <f>500</f>
        <v>500</v>
      </c>
      <c r="V11" s="9"/>
      <c r="W11" s="9">
        <f t="shared" si="6"/>
        <v>81254</v>
      </c>
      <c r="X11" s="10">
        <f t="shared" si="7"/>
        <v>200</v>
      </c>
      <c r="Y11" s="9"/>
      <c r="Z11" s="11"/>
      <c r="AA11" s="11">
        <f t="shared" si="8"/>
        <v>81054</v>
      </c>
    </row>
    <row r="12" spans="1:27" s="3" customFormat="1" x14ac:dyDescent="0.25">
      <c r="A12" s="7">
        <v>44128</v>
      </c>
      <c r="B12" s="1">
        <v>0</v>
      </c>
      <c r="C12" s="10">
        <f t="shared" si="13"/>
        <v>62600</v>
      </c>
      <c r="D12" s="9">
        <f t="shared" si="0"/>
        <v>0</v>
      </c>
      <c r="E12" s="9">
        <f t="shared" si="9"/>
        <v>7512</v>
      </c>
      <c r="F12" s="9">
        <f>500</f>
        <v>500</v>
      </c>
      <c r="G12" s="9"/>
      <c r="H12" s="9">
        <f t="shared" si="1"/>
        <v>70612</v>
      </c>
      <c r="I12" s="10">
        <f t="shared" si="2"/>
        <v>200</v>
      </c>
      <c r="J12" s="9"/>
      <c r="K12" s="8"/>
      <c r="L12" s="11">
        <f t="shared" si="3"/>
        <v>70412</v>
      </c>
      <c r="M12" s="11"/>
      <c r="N12" s="11">
        <f t="shared" si="4"/>
        <v>10642</v>
      </c>
      <c r="P12" s="7">
        <v>44128</v>
      </c>
      <c r="Q12" s="1">
        <f t="shared" si="10"/>
        <v>0.17</v>
      </c>
      <c r="R12" s="10">
        <f t="shared" si="11"/>
        <v>62600</v>
      </c>
      <c r="S12" s="10">
        <f t="shared" si="5"/>
        <v>10642</v>
      </c>
      <c r="T12" s="9">
        <f t="shared" si="12"/>
        <v>7512</v>
      </c>
      <c r="U12" s="9">
        <f>500</f>
        <v>500</v>
      </c>
      <c r="V12" s="9"/>
      <c r="W12" s="9">
        <f t="shared" si="6"/>
        <v>81254</v>
      </c>
      <c r="X12" s="10">
        <f t="shared" si="7"/>
        <v>200</v>
      </c>
      <c r="Y12" s="9"/>
      <c r="Z12" s="11"/>
      <c r="AA12" s="11">
        <f t="shared" si="8"/>
        <v>81054</v>
      </c>
    </row>
    <row r="13" spans="1:27" s="3" customFormat="1" x14ac:dyDescent="0.25">
      <c r="A13" s="7">
        <v>44159</v>
      </c>
      <c r="B13" s="1">
        <v>0</v>
      </c>
      <c r="C13" s="10">
        <f t="shared" si="13"/>
        <v>62600</v>
      </c>
      <c r="D13" s="9">
        <f t="shared" si="0"/>
        <v>0</v>
      </c>
      <c r="E13" s="9">
        <f t="shared" si="9"/>
        <v>7512</v>
      </c>
      <c r="F13" s="9">
        <f>500</f>
        <v>500</v>
      </c>
      <c r="G13" s="9"/>
      <c r="H13" s="9">
        <f t="shared" si="1"/>
        <v>70612</v>
      </c>
      <c r="I13" s="10">
        <f t="shared" si="2"/>
        <v>200</v>
      </c>
      <c r="J13" s="9"/>
      <c r="K13" s="8"/>
      <c r="L13" s="11">
        <f t="shared" si="3"/>
        <v>70412</v>
      </c>
      <c r="M13" s="11"/>
      <c r="N13" s="11">
        <f t="shared" si="4"/>
        <v>10642</v>
      </c>
      <c r="P13" s="7">
        <v>44159</v>
      </c>
      <c r="Q13" s="1">
        <f t="shared" si="10"/>
        <v>0.17</v>
      </c>
      <c r="R13" s="10">
        <f t="shared" si="11"/>
        <v>62600</v>
      </c>
      <c r="S13" s="10">
        <f t="shared" si="5"/>
        <v>10642</v>
      </c>
      <c r="T13" s="9">
        <f t="shared" si="12"/>
        <v>7512</v>
      </c>
      <c r="U13" s="9">
        <f>500</f>
        <v>500</v>
      </c>
      <c r="V13" s="9"/>
      <c r="W13" s="9">
        <f t="shared" si="6"/>
        <v>81254</v>
      </c>
      <c r="X13" s="10">
        <f t="shared" si="7"/>
        <v>200</v>
      </c>
      <c r="Y13" s="9"/>
      <c r="Z13" s="11"/>
      <c r="AA13" s="11">
        <f t="shared" si="8"/>
        <v>81054</v>
      </c>
    </row>
    <row r="14" spans="1:27" s="3" customFormat="1" x14ac:dyDescent="0.25">
      <c r="A14" s="7">
        <v>44189</v>
      </c>
      <c r="B14" s="1">
        <v>0</v>
      </c>
      <c r="C14" s="10">
        <f t="shared" si="13"/>
        <v>62600</v>
      </c>
      <c r="D14" s="9">
        <f t="shared" si="0"/>
        <v>0</v>
      </c>
      <c r="E14" s="9">
        <f t="shared" si="9"/>
        <v>7512</v>
      </c>
      <c r="F14" s="9">
        <f>500</f>
        <v>500</v>
      </c>
      <c r="G14" s="9"/>
      <c r="H14" s="9">
        <f t="shared" si="1"/>
        <v>70612</v>
      </c>
      <c r="I14" s="10">
        <f t="shared" si="2"/>
        <v>200</v>
      </c>
      <c r="J14" s="9"/>
      <c r="K14" s="8"/>
      <c r="L14" s="11">
        <f t="shared" si="3"/>
        <v>70412</v>
      </c>
      <c r="M14" s="11"/>
      <c r="N14" s="11">
        <f t="shared" si="4"/>
        <v>10642</v>
      </c>
      <c r="P14" s="7">
        <v>44189</v>
      </c>
      <c r="Q14" s="1">
        <f t="shared" si="10"/>
        <v>0.17</v>
      </c>
      <c r="R14" s="10">
        <f t="shared" si="11"/>
        <v>62600</v>
      </c>
      <c r="S14" s="10">
        <f t="shared" si="5"/>
        <v>10642</v>
      </c>
      <c r="T14" s="9">
        <f t="shared" si="12"/>
        <v>7512</v>
      </c>
      <c r="U14" s="9">
        <f>500</f>
        <v>500</v>
      </c>
      <c r="V14" s="9"/>
      <c r="W14" s="9">
        <f t="shared" si="6"/>
        <v>81254</v>
      </c>
      <c r="X14" s="10">
        <f t="shared" si="7"/>
        <v>200</v>
      </c>
      <c r="Y14" s="9"/>
      <c r="Z14" s="11"/>
      <c r="AA14" s="11">
        <f t="shared" si="8"/>
        <v>81054</v>
      </c>
    </row>
    <row r="15" spans="1:27" s="3" customFormat="1" x14ac:dyDescent="0.25">
      <c r="A15" s="7">
        <v>44220</v>
      </c>
      <c r="B15" s="1">
        <v>0.03</v>
      </c>
      <c r="C15" s="10">
        <f t="shared" si="13"/>
        <v>62600</v>
      </c>
      <c r="D15" s="9">
        <f t="shared" ref="D15:D40" si="14">ROUND(C15*0.03,0)</f>
        <v>1878</v>
      </c>
      <c r="E15" s="9">
        <f t="shared" si="9"/>
        <v>7512</v>
      </c>
      <c r="F15" s="9">
        <f>500</f>
        <v>500</v>
      </c>
      <c r="G15" s="9"/>
      <c r="H15" s="9">
        <f t="shared" si="1"/>
        <v>72490</v>
      </c>
      <c r="I15" s="10">
        <f t="shared" si="2"/>
        <v>200</v>
      </c>
      <c r="J15" s="9"/>
      <c r="K15" s="8"/>
      <c r="L15" s="11">
        <f t="shared" si="3"/>
        <v>72290</v>
      </c>
      <c r="M15" s="11"/>
      <c r="N15" s="11">
        <f t="shared" si="4"/>
        <v>8764</v>
      </c>
      <c r="P15" s="7">
        <v>44220</v>
      </c>
      <c r="Q15" s="1">
        <f t="shared" si="10"/>
        <v>0.17</v>
      </c>
      <c r="R15" s="10">
        <f t="shared" si="11"/>
        <v>62600</v>
      </c>
      <c r="S15" s="10">
        <f t="shared" si="5"/>
        <v>10642</v>
      </c>
      <c r="T15" s="9">
        <f t="shared" si="12"/>
        <v>7512</v>
      </c>
      <c r="U15" s="9">
        <f>500</f>
        <v>500</v>
      </c>
      <c r="V15" s="9"/>
      <c r="W15" s="9">
        <f t="shared" si="6"/>
        <v>81254</v>
      </c>
      <c r="X15" s="10">
        <f t="shared" si="7"/>
        <v>200</v>
      </c>
      <c r="Y15" s="9"/>
      <c r="Z15" s="11"/>
      <c r="AA15" s="11">
        <f t="shared" si="8"/>
        <v>81054</v>
      </c>
    </row>
    <row r="16" spans="1:27" s="34" customFormat="1" x14ac:dyDescent="0.25">
      <c r="A16" s="29">
        <v>44251</v>
      </c>
      <c r="B16" s="1">
        <v>0.03</v>
      </c>
      <c r="C16" s="30">
        <f t="shared" si="13"/>
        <v>62600</v>
      </c>
      <c r="D16" s="31">
        <f t="shared" si="14"/>
        <v>1878</v>
      </c>
      <c r="E16" s="31">
        <f t="shared" si="9"/>
        <v>7512</v>
      </c>
      <c r="F16" s="31">
        <f>500</f>
        <v>500</v>
      </c>
      <c r="G16" s="31"/>
      <c r="H16" s="31">
        <f t="shared" si="1"/>
        <v>72490</v>
      </c>
      <c r="I16" s="30">
        <f t="shared" si="2"/>
        <v>200</v>
      </c>
      <c r="J16" s="31"/>
      <c r="K16" s="32"/>
      <c r="L16" s="33">
        <f t="shared" si="3"/>
        <v>72290</v>
      </c>
      <c r="M16" s="33"/>
      <c r="N16" s="11">
        <f t="shared" si="4"/>
        <v>8764</v>
      </c>
      <c r="P16" s="29">
        <v>44251</v>
      </c>
      <c r="Q16" s="1">
        <f t="shared" si="10"/>
        <v>0.17</v>
      </c>
      <c r="R16" s="30">
        <f t="shared" si="11"/>
        <v>62600</v>
      </c>
      <c r="S16" s="30">
        <f t="shared" si="5"/>
        <v>10642</v>
      </c>
      <c r="T16" s="31">
        <f t="shared" si="12"/>
        <v>7512</v>
      </c>
      <c r="U16" s="31">
        <f>500</f>
        <v>500</v>
      </c>
      <c r="V16" s="31"/>
      <c r="W16" s="31">
        <f t="shared" si="6"/>
        <v>81254</v>
      </c>
      <c r="X16" s="30">
        <f t="shared" si="7"/>
        <v>200</v>
      </c>
      <c r="Y16" s="31"/>
      <c r="Z16" s="33"/>
      <c r="AA16" s="33">
        <f t="shared" si="8"/>
        <v>81054</v>
      </c>
    </row>
    <row r="17" spans="1:28" s="3" customFormat="1" x14ac:dyDescent="0.25">
      <c r="A17" s="7">
        <v>44279</v>
      </c>
      <c r="B17" s="1">
        <v>0.03</v>
      </c>
      <c r="C17" s="10">
        <f t="shared" si="13"/>
        <v>62600</v>
      </c>
      <c r="D17" s="9">
        <f t="shared" si="14"/>
        <v>1878</v>
      </c>
      <c r="E17" s="9">
        <f t="shared" si="9"/>
        <v>7512</v>
      </c>
      <c r="F17" s="9">
        <f>500</f>
        <v>500</v>
      </c>
      <c r="G17" s="9"/>
      <c r="H17" s="9">
        <f t="shared" si="1"/>
        <v>72490</v>
      </c>
      <c r="I17" s="10">
        <f t="shared" si="2"/>
        <v>200</v>
      </c>
      <c r="J17" s="9"/>
      <c r="K17" s="8"/>
      <c r="L17" s="11">
        <f t="shared" si="3"/>
        <v>72290</v>
      </c>
      <c r="M17" s="11"/>
      <c r="N17" s="11">
        <f t="shared" si="4"/>
        <v>8764</v>
      </c>
      <c r="P17" s="7">
        <v>44279</v>
      </c>
      <c r="Q17" s="1">
        <f t="shared" si="10"/>
        <v>0.17</v>
      </c>
      <c r="R17" s="10">
        <f t="shared" si="11"/>
        <v>62600</v>
      </c>
      <c r="S17" s="10">
        <f t="shared" si="5"/>
        <v>10642</v>
      </c>
      <c r="T17" s="9">
        <f t="shared" si="12"/>
        <v>7512</v>
      </c>
      <c r="U17" s="9">
        <f>500</f>
        <v>500</v>
      </c>
      <c r="V17" s="9"/>
      <c r="W17" s="9">
        <f t="shared" si="6"/>
        <v>81254</v>
      </c>
      <c r="X17" s="10">
        <f t="shared" si="7"/>
        <v>200</v>
      </c>
      <c r="Y17" s="9"/>
      <c r="Z17" s="11"/>
      <c r="AA17" s="11">
        <f t="shared" si="8"/>
        <v>81054</v>
      </c>
    </row>
    <row r="18" spans="1:28" s="3" customFormat="1" x14ac:dyDescent="0.25">
      <c r="A18" s="7">
        <v>44310</v>
      </c>
      <c r="B18" s="1">
        <v>0.03</v>
      </c>
      <c r="C18" s="10">
        <f t="shared" si="13"/>
        <v>62600</v>
      </c>
      <c r="D18" s="9">
        <f t="shared" si="14"/>
        <v>1878</v>
      </c>
      <c r="E18" s="9">
        <f t="shared" si="9"/>
        <v>7512</v>
      </c>
      <c r="F18" s="9">
        <f>500</f>
        <v>500</v>
      </c>
      <c r="G18" s="9"/>
      <c r="H18" s="9">
        <f t="shared" si="1"/>
        <v>72490</v>
      </c>
      <c r="I18" s="10">
        <f t="shared" si="2"/>
        <v>200</v>
      </c>
      <c r="J18" s="9"/>
      <c r="K18" s="8"/>
      <c r="L18" s="11">
        <f t="shared" si="3"/>
        <v>72290</v>
      </c>
      <c r="M18" s="11"/>
      <c r="N18" s="11">
        <f t="shared" si="4"/>
        <v>8764</v>
      </c>
      <c r="P18" s="7">
        <v>44310</v>
      </c>
      <c r="Q18" s="1">
        <f t="shared" si="10"/>
        <v>0.17</v>
      </c>
      <c r="R18" s="10">
        <f t="shared" si="11"/>
        <v>62600</v>
      </c>
      <c r="S18" s="10">
        <f t="shared" si="5"/>
        <v>10642</v>
      </c>
      <c r="T18" s="9">
        <f t="shared" si="12"/>
        <v>7512</v>
      </c>
      <c r="U18" s="9">
        <f>500</f>
        <v>500</v>
      </c>
      <c r="V18" s="9"/>
      <c r="W18" s="9">
        <f t="shared" si="6"/>
        <v>81254</v>
      </c>
      <c r="X18" s="10">
        <f t="shared" si="7"/>
        <v>200</v>
      </c>
      <c r="Y18" s="9"/>
      <c r="Z18" s="11"/>
      <c r="AA18" s="11">
        <f t="shared" si="8"/>
        <v>81054</v>
      </c>
    </row>
    <row r="19" spans="1:28" s="3" customFormat="1" x14ac:dyDescent="0.25">
      <c r="A19" s="7">
        <v>44340</v>
      </c>
      <c r="B19" s="1">
        <v>0.03</v>
      </c>
      <c r="C19" s="10">
        <f t="shared" si="13"/>
        <v>62600</v>
      </c>
      <c r="D19" s="9">
        <f t="shared" si="14"/>
        <v>1878</v>
      </c>
      <c r="E19" s="9">
        <f t="shared" si="9"/>
        <v>7512</v>
      </c>
      <c r="F19" s="9">
        <f>500</f>
        <v>500</v>
      </c>
      <c r="G19" s="9"/>
      <c r="H19" s="9">
        <f t="shared" si="1"/>
        <v>72490</v>
      </c>
      <c r="I19" s="10">
        <f t="shared" si="2"/>
        <v>200</v>
      </c>
      <c r="J19" s="9"/>
      <c r="K19" s="8"/>
      <c r="L19" s="11">
        <f t="shared" si="3"/>
        <v>72290</v>
      </c>
      <c r="M19" s="11"/>
      <c r="N19" s="11">
        <f t="shared" si="4"/>
        <v>8764</v>
      </c>
      <c r="P19" s="7">
        <v>44340</v>
      </c>
      <c r="Q19" s="1">
        <f t="shared" si="10"/>
        <v>0.17</v>
      </c>
      <c r="R19" s="10">
        <f t="shared" si="11"/>
        <v>62600</v>
      </c>
      <c r="S19" s="10">
        <f t="shared" si="5"/>
        <v>10642</v>
      </c>
      <c r="T19" s="9">
        <f t="shared" si="12"/>
        <v>7512</v>
      </c>
      <c r="U19" s="9">
        <f>500</f>
        <v>500</v>
      </c>
      <c r="V19" s="9"/>
      <c r="W19" s="9">
        <f t="shared" si="6"/>
        <v>81254</v>
      </c>
      <c r="X19" s="10">
        <f t="shared" si="7"/>
        <v>200</v>
      </c>
      <c r="Y19" s="9"/>
      <c r="Z19" s="11"/>
      <c r="AA19" s="11">
        <f t="shared" si="8"/>
        <v>81054</v>
      </c>
    </row>
    <row r="20" spans="1:28" s="3" customFormat="1" x14ac:dyDescent="0.25">
      <c r="A20" s="7">
        <v>44371</v>
      </c>
      <c r="B20" s="1">
        <v>0.03</v>
      </c>
      <c r="C20" s="10">
        <f t="shared" si="13"/>
        <v>62600</v>
      </c>
      <c r="D20" s="9">
        <f t="shared" si="14"/>
        <v>1878</v>
      </c>
      <c r="E20" s="9">
        <f t="shared" si="9"/>
        <v>7512</v>
      </c>
      <c r="F20" s="9">
        <f>500</f>
        <v>500</v>
      </c>
      <c r="G20" s="9"/>
      <c r="H20" s="9">
        <f t="shared" si="1"/>
        <v>72490</v>
      </c>
      <c r="I20" s="10">
        <f t="shared" si="2"/>
        <v>200</v>
      </c>
      <c r="J20" s="9"/>
      <c r="K20" s="8"/>
      <c r="L20" s="11">
        <f t="shared" si="3"/>
        <v>72290</v>
      </c>
      <c r="M20" s="11"/>
      <c r="N20" s="11">
        <f t="shared" si="4"/>
        <v>8764</v>
      </c>
      <c r="P20" s="7">
        <v>44371</v>
      </c>
      <c r="Q20" s="1">
        <f t="shared" si="10"/>
        <v>0.17</v>
      </c>
      <c r="R20" s="10">
        <f t="shared" si="11"/>
        <v>62600</v>
      </c>
      <c r="S20" s="10">
        <f t="shared" si="5"/>
        <v>10642</v>
      </c>
      <c r="T20" s="9">
        <f t="shared" si="12"/>
        <v>7512</v>
      </c>
      <c r="U20" s="9">
        <f>500</f>
        <v>500</v>
      </c>
      <c r="V20" s="9"/>
      <c r="W20" s="9">
        <f t="shared" si="6"/>
        <v>81254</v>
      </c>
      <c r="X20" s="10">
        <f t="shared" si="7"/>
        <v>200</v>
      </c>
      <c r="Y20" s="9"/>
      <c r="Z20" s="11"/>
      <c r="AA20" s="11">
        <f t="shared" si="8"/>
        <v>81054</v>
      </c>
    </row>
    <row r="21" spans="1:28" s="3" customFormat="1" x14ac:dyDescent="0.25">
      <c r="A21" s="7">
        <v>44401</v>
      </c>
      <c r="B21" s="1">
        <v>0.03</v>
      </c>
      <c r="C21" s="10">
        <f>C9+IF(MOD(C9*0.03,100)&gt;50,C9*0.03-MOD(C9*0.03,100)+100,C9*0.03-MOD(C9*0.03,100))</f>
        <v>64500</v>
      </c>
      <c r="D21" s="9">
        <f t="shared" si="14"/>
        <v>1935</v>
      </c>
      <c r="E21" s="9">
        <f t="shared" si="9"/>
        <v>7740</v>
      </c>
      <c r="F21" s="9">
        <f>500</f>
        <v>500</v>
      </c>
      <c r="G21" s="9"/>
      <c r="H21" s="9">
        <f t="shared" si="1"/>
        <v>74675</v>
      </c>
      <c r="I21" s="10">
        <f t="shared" si="2"/>
        <v>200</v>
      </c>
      <c r="J21" s="9"/>
      <c r="K21" s="8"/>
      <c r="L21" s="11">
        <f t="shared" si="3"/>
        <v>74475</v>
      </c>
      <c r="M21" s="11"/>
      <c r="N21" s="11">
        <f t="shared" si="4"/>
        <v>18060</v>
      </c>
      <c r="P21" s="7">
        <v>44401</v>
      </c>
      <c r="Q21" s="1">
        <v>0.31</v>
      </c>
      <c r="R21" s="10">
        <f t="shared" si="11"/>
        <v>64500</v>
      </c>
      <c r="S21" s="10">
        <f t="shared" si="5"/>
        <v>19995</v>
      </c>
      <c r="T21" s="9">
        <f t="shared" si="12"/>
        <v>7740</v>
      </c>
      <c r="U21" s="9">
        <f>500</f>
        <v>500</v>
      </c>
      <c r="V21" s="9"/>
      <c r="W21" s="9">
        <f t="shared" si="6"/>
        <v>92735</v>
      </c>
      <c r="X21" s="10">
        <f t="shared" si="7"/>
        <v>200</v>
      </c>
      <c r="Y21" s="9"/>
      <c r="Z21" s="11"/>
      <c r="AA21" s="11">
        <f t="shared" si="8"/>
        <v>92535</v>
      </c>
    </row>
    <row r="22" spans="1:28" s="3" customFormat="1" x14ac:dyDescent="0.25">
      <c r="A22" s="7">
        <v>44432</v>
      </c>
      <c r="B22" s="1">
        <v>0.03</v>
      </c>
      <c r="C22" s="10">
        <f t="shared" ref="C22:C32" si="15">C21</f>
        <v>64500</v>
      </c>
      <c r="D22" s="9">
        <f t="shared" si="14"/>
        <v>1935</v>
      </c>
      <c r="E22" s="9">
        <f t="shared" si="9"/>
        <v>7740</v>
      </c>
      <c r="F22" s="9">
        <f>500</f>
        <v>500</v>
      </c>
      <c r="G22" s="9"/>
      <c r="H22" s="9">
        <f t="shared" si="1"/>
        <v>74675</v>
      </c>
      <c r="I22" s="10">
        <f t="shared" si="2"/>
        <v>200</v>
      </c>
      <c r="J22" s="9"/>
      <c r="K22" s="8"/>
      <c r="L22" s="11">
        <f t="shared" si="3"/>
        <v>74475</v>
      </c>
      <c r="M22" s="11"/>
      <c r="N22" s="11">
        <f t="shared" si="4"/>
        <v>18060</v>
      </c>
      <c r="P22" s="7">
        <v>44432</v>
      </c>
      <c r="Q22" s="1">
        <f>Q21</f>
        <v>0.31</v>
      </c>
      <c r="R22" s="10">
        <f t="shared" si="11"/>
        <v>64500</v>
      </c>
      <c r="S22" s="10">
        <f t="shared" si="5"/>
        <v>19995</v>
      </c>
      <c r="T22" s="9">
        <f t="shared" si="12"/>
        <v>7740</v>
      </c>
      <c r="U22" s="9">
        <f>500</f>
        <v>500</v>
      </c>
      <c r="V22" s="9"/>
      <c r="W22" s="9">
        <f t="shared" si="6"/>
        <v>92735</v>
      </c>
      <c r="X22" s="10">
        <f t="shared" si="7"/>
        <v>200</v>
      </c>
      <c r="Y22" s="9"/>
      <c r="Z22" s="11"/>
      <c r="AA22" s="11">
        <f t="shared" si="8"/>
        <v>92535</v>
      </c>
    </row>
    <row r="23" spans="1:28" s="3" customFormat="1" x14ac:dyDescent="0.25">
      <c r="A23" s="7">
        <v>44463</v>
      </c>
      <c r="B23" s="1">
        <v>0.03</v>
      </c>
      <c r="C23" s="10">
        <f t="shared" si="15"/>
        <v>64500</v>
      </c>
      <c r="D23" s="9">
        <f t="shared" si="14"/>
        <v>1935</v>
      </c>
      <c r="E23" s="9">
        <f t="shared" si="9"/>
        <v>7740</v>
      </c>
      <c r="F23" s="9">
        <f>500</f>
        <v>500</v>
      </c>
      <c r="G23" s="9"/>
      <c r="H23" s="9">
        <f t="shared" si="1"/>
        <v>74675</v>
      </c>
      <c r="I23" s="10">
        <f t="shared" si="2"/>
        <v>200</v>
      </c>
      <c r="J23" s="9"/>
      <c r="K23" s="8"/>
      <c r="L23" s="11">
        <f t="shared" si="3"/>
        <v>74475</v>
      </c>
      <c r="M23" s="11"/>
      <c r="N23" s="11">
        <f t="shared" si="4"/>
        <v>18060</v>
      </c>
      <c r="P23" s="7">
        <v>44463</v>
      </c>
      <c r="Q23" s="1">
        <f>Q22</f>
        <v>0.31</v>
      </c>
      <c r="R23" s="10">
        <f t="shared" si="11"/>
        <v>64500</v>
      </c>
      <c r="S23" s="10">
        <f t="shared" si="5"/>
        <v>19995</v>
      </c>
      <c r="T23" s="9">
        <f t="shared" si="12"/>
        <v>7740</v>
      </c>
      <c r="U23" s="9">
        <f>500</f>
        <v>500</v>
      </c>
      <c r="V23" s="9"/>
      <c r="W23" s="9">
        <f t="shared" si="6"/>
        <v>92735</v>
      </c>
      <c r="X23" s="10">
        <f t="shared" si="7"/>
        <v>200</v>
      </c>
      <c r="Y23" s="9"/>
      <c r="Z23" s="11"/>
      <c r="AA23" s="11">
        <f t="shared" si="8"/>
        <v>92535</v>
      </c>
    </row>
    <row r="24" spans="1:28" s="3" customFormat="1" x14ac:dyDescent="0.25">
      <c r="A24" s="7">
        <v>44493</v>
      </c>
      <c r="B24" s="1">
        <v>0.03</v>
      </c>
      <c r="C24" s="10">
        <f t="shared" si="15"/>
        <v>64500</v>
      </c>
      <c r="D24" s="9">
        <f t="shared" si="14"/>
        <v>1935</v>
      </c>
      <c r="E24" s="9">
        <f t="shared" si="9"/>
        <v>7740</v>
      </c>
      <c r="F24" s="9">
        <f>500</f>
        <v>500</v>
      </c>
      <c r="G24" s="9"/>
      <c r="H24" s="9">
        <f t="shared" si="1"/>
        <v>74675</v>
      </c>
      <c r="I24" s="10">
        <f t="shared" si="2"/>
        <v>200</v>
      </c>
      <c r="J24" s="9"/>
      <c r="K24" s="8"/>
      <c r="L24" s="11">
        <f t="shared" si="3"/>
        <v>74475</v>
      </c>
      <c r="M24" s="11"/>
      <c r="N24" s="11">
        <f t="shared" si="4"/>
        <v>18060</v>
      </c>
      <c r="P24" s="7">
        <v>44493</v>
      </c>
      <c r="Q24" s="1">
        <f>Q23</f>
        <v>0.31</v>
      </c>
      <c r="R24" s="10">
        <f t="shared" si="11"/>
        <v>64500</v>
      </c>
      <c r="S24" s="10">
        <f t="shared" si="5"/>
        <v>19995</v>
      </c>
      <c r="T24" s="9">
        <f t="shared" si="12"/>
        <v>7740</v>
      </c>
      <c r="U24" s="9">
        <f>500</f>
        <v>500</v>
      </c>
      <c r="V24" s="9"/>
      <c r="W24" s="9">
        <f t="shared" si="6"/>
        <v>92735</v>
      </c>
      <c r="X24" s="10">
        <f t="shared" si="7"/>
        <v>200</v>
      </c>
      <c r="Y24" s="9"/>
      <c r="Z24" s="11"/>
      <c r="AA24" s="11">
        <f t="shared" si="8"/>
        <v>92535</v>
      </c>
    </row>
    <row r="25" spans="1:28" s="3" customFormat="1" x14ac:dyDescent="0.25">
      <c r="A25" s="7">
        <v>44524</v>
      </c>
      <c r="B25" s="1">
        <v>0.03</v>
      </c>
      <c r="C25" s="10">
        <f t="shared" si="15"/>
        <v>64500</v>
      </c>
      <c r="D25" s="9">
        <f t="shared" si="14"/>
        <v>1935</v>
      </c>
      <c r="E25" s="9">
        <f t="shared" si="9"/>
        <v>7740</v>
      </c>
      <c r="F25" s="9">
        <f>500</f>
        <v>500</v>
      </c>
      <c r="G25" s="9"/>
      <c r="H25" s="9">
        <f t="shared" si="1"/>
        <v>74675</v>
      </c>
      <c r="I25" s="10">
        <f t="shared" si="2"/>
        <v>200</v>
      </c>
      <c r="J25" s="9"/>
      <c r="K25" s="8"/>
      <c r="L25" s="11">
        <f t="shared" si="3"/>
        <v>74475</v>
      </c>
      <c r="M25" s="11"/>
      <c r="N25" s="11">
        <f t="shared" si="4"/>
        <v>18060</v>
      </c>
      <c r="P25" s="7">
        <v>44524</v>
      </c>
      <c r="Q25" s="1">
        <f>Q24</f>
        <v>0.31</v>
      </c>
      <c r="R25" s="10">
        <f t="shared" si="11"/>
        <v>64500</v>
      </c>
      <c r="S25" s="10">
        <f t="shared" si="5"/>
        <v>19995</v>
      </c>
      <c r="T25" s="9">
        <f t="shared" si="12"/>
        <v>7740</v>
      </c>
      <c r="U25" s="9">
        <f>500</f>
        <v>500</v>
      </c>
      <c r="V25" s="9"/>
      <c r="W25" s="9">
        <f t="shared" si="6"/>
        <v>92735</v>
      </c>
      <c r="X25" s="10">
        <f t="shared" si="7"/>
        <v>200</v>
      </c>
      <c r="Y25" s="9"/>
      <c r="Z25" s="11"/>
      <c r="AA25" s="11">
        <f t="shared" si="8"/>
        <v>92535</v>
      </c>
    </row>
    <row r="26" spans="1:28" s="3" customFormat="1" x14ac:dyDescent="0.25">
      <c r="A26" s="7">
        <v>44554</v>
      </c>
      <c r="B26" s="1">
        <v>0.03</v>
      </c>
      <c r="C26" s="10">
        <f t="shared" si="15"/>
        <v>64500</v>
      </c>
      <c r="D26" s="9">
        <f t="shared" si="14"/>
        <v>1935</v>
      </c>
      <c r="E26" s="9">
        <f t="shared" si="9"/>
        <v>7740</v>
      </c>
      <c r="F26" s="9">
        <f>500</f>
        <v>500</v>
      </c>
      <c r="G26" s="9"/>
      <c r="H26" s="9">
        <f t="shared" si="1"/>
        <v>74675</v>
      </c>
      <c r="I26" s="10">
        <f t="shared" si="2"/>
        <v>200</v>
      </c>
      <c r="J26" s="9"/>
      <c r="K26" s="8"/>
      <c r="L26" s="11">
        <f t="shared" si="3"/>
        <v>74475</v>
      </c>
      <c r="M26" s="11"/>
      <c r="N26" s="11">
        <f t="shared" si="4"/>
        <v>18060</v>
      </c>
      <c r="P26" s="7">
        <v>44554</v>
      </c>
      <c r="Q26" s="1">
        <f>Q25</f>
        <v>0.31</v>
      </c>
      <c r="R26" s="10">
        <f t="shared" si="11"/>
        <v>64500</v>
      </c>
      <c r="S26" s="10">
        <f t="shared" si="5"/>
        <v>19995</v>
      </c>
      <c r="T26" s="9">
        <f t="shared" si="12"/>
        <v>7740</v>
      </c>
      <c r="U26" s="9">
        <f>500</f>
        <v>500</v>
      </c>
      <c r="V26" s="9"/>
      <c r="W26" s="9">
        <f t="shared" si="6"/>
        <v>92735</v>
      </c>
      <c r="X26" s="10">
        <f t="shared" si="7"/>
        <v>200</v>
      </c>
      <c r="Y26" s="9"/>
      <c r="Z26" s="11"/>
      <c r="AA26" s="11">
        <f t="shared" si="8"/>
        <v>92535</v>
      </c>
    </row>
    <row r="27" spans="1:28" s="3" customFormat="1" x14ac:dyDescent="0.25">
      <c r="A27" s="7">
        <v>44585</v>
      </c>
      <c r="B27" s="1">
        <v>0.03</v>
      </c>
      <c r="C27" s="10">
        <f t="shared" si="15"/>
        <v>64500</v>
      </c>
      <c r="D27" s="9">
        <f t="shared" si="14"/>
        <v>1935</v>
      </c>
      <c r="E27" s="9">
        <f t="shared" si="9"/>
        <v>7740</v>
      </c>
      <c r="F27" s="9">
        <f>500</f>
        <v>500</v>
      </c>
      <c r="G27" s="9"/>
      <c r="H27" s="9">
        <f t="shared" si="1"/>
        <v>74675</v>
      </c>
      <c r="I27" s="10">
        <f t="shared" si="2"/>
        <v>200</v>
      </c>
      <c r="J27" s="9"/>
      <c r="K27" s="8"/>
      <c r="L27" s="11">
        <f t="shared" si="3"/>
        <v>74475</v>
      </c>
      <c r="M27" s="11"/>
      <c r="N27" s="11">
        <f t="shared" si="4"/>
        <v>19995</v>
      </c>
      <c r="P27" s="7">
        <v>44585</v>
      </c>
      <c r="Q27" s="1">
        <v>0.34</v>
      </c>
      <c r="R27" s="10">
        <f t="shared" si="11"/>
        <v>64500</v>
      </c>
      <c r="S27" s="10">
        <f t="shared" si="5"/>
        <v>21930</v>
      </c>
      <c r="T27" s="9">
        <f t="shared" si="12"/>
        <v>7740</v>
      </c>
      <c r="U27" s="9">
        <f>500</f>
        <v>500</v>
      </c>
      <c r="V27" s="9"/>
      <c r="W27" s="9">
        <f t="shared" si="6"/>
        <v>94670</v>
      </c>
      <c r="X27" s="10">
        <f t="shared" si="7"/>
        <v>200</v>
      </c>
      <c r="Y27" s="9"/>
      <c r="Z27" s="11"/>
      <c r="AA27" s="11">
        <f t="shared" si="8"/>
        <v>94470</v>
      </c>
    </row>
    <row r="28" spans="1:28" s="28" customFormat="1" x14ac:dyDescent="0.25">
      <c r="A28" s="24">
        <v>44616</v>
      </c>
      <c r="B28" s="1">
        <v>0.03</v>
      </c>
      <c r="C28" s="25">
        <f t="shared" si="15"/>
        <v>64500</v>
      </c>
      <c r="D28" s="26">
        <f t="shared" si="14"/>
        <v>1935</v>
      </c>
      <c r="E28" s="26">
        <f t="shared" si="9"/>
        <v>7740</v>
      </c>
      <c r="F28" s="26">
        <f>500</f>
        <v>500</v>
      </c>
      <c r="G28" s="26"/>
      <c r="H28" s="26">
        <f t="shared" si="1"/>
        <v>74675</v>
      </c>
      <c r="I28" s="25">
        <f t="shared" si="2"/>
        <v>200</v>
      </c>
      <c r="J28" s="26"/>
      <c r="K28" s="27"/>
      <c r="L28" s="16">
        <f t="shared" si="3"/>
        <v>74475</v>
      </c>
      <c r="M28" s="16"/>
      <c r="N28" s="11">
        <f t="shared" si="4"/>
        <v>19995</v>
      </c>
      <c r="P28" s="24">
        <v>44616</v>
      </c>
      <c r="Q28" s="1">
        <f>Q27</f>
        <v>0.34</v>
      </c>
      <c r="R28" s="25">
        <f t="shared" si="11"/>
        <v>64500</v>
      </c>
      <c r="S28" s="25">
        <f t="shared" si="5"/>
        <v>21930</v>
      </c>
      <c r="T28" s="26">
        <f t="shared" si="12"/>
        <v>7740</v>
      </c>
      <c r="U28" s="26">
        <f>500</f>
        <v>500</v>
      </c>
      <c r="V28" s="26"/>
      <c r="W28" s="26">
        <f t="shared" si="6"/>
        <v>94670</v>
      </c>
      <c r="X28" s="25">
        <f t="shared" si="7"/>
        <v>200</v>
      </c>
      <c r="Y28" s="26"/>
      <c r="Z28" s="16"/>
      <c r="AA28" s="16">
        <f t="shared" si="8"/>
        <v>94470</v>
      </c>
    </row>
    <row r="29" spans="1:28" s="3" customFormat="1" x14ac:dyDescent="0.25">
      <c r="A29" s="7">
        <v>44644</v>
      </c>
      <c r="B29" s="1">
        <v>0.03</v>
      </c>
      <c r="C29" s="10">
        <f t="shared" si="15"/>
        <v>64500</v>
      </c>
      <c r="D29" s="9">
        <f t="shared" si="14"/>
        <v>1935</v>
      </c>
      <c r="E29" s="9">
        <f t="shared" si="9"/>
        <v>7740</v>
      </c>
      <c r="F29" s="9">
        <f>500</f>
        <v>500</v>
      </c>
      <c r="G29" s="9"/>
      <c r="H29" s="9">
        <f t="shared" si="1"/>
        <v>74675</v>
      </c>
      <c r="I29" s="10">
        <f t="shared" si="2"/>
        <v>200</v>
      </c>
      <c r="J29" s="9"/>
      <c r="K29" s="8"/>
      <c r="L29" s="11">
        <f t="shared" si="3"/>
        <v>74475</v>
      </c>
      <c r="M29" s="11"/>
      <c r="N29" s="11">
        <f t="shared" si="4"/>
        <v>19995</v>
      </c>
      <c r="P29" s="7">
        <v>44644</v>
      </c>
      <c r="Q29" s="1">
        <f>Q28</f>
        <v>0.34</v>
      </c>
      <c r="R29" s="10">
        <f t="shared" si="11"/>
        <v>64500</v>
      </c>
      <c r="S29" s="10">
        <f t="shared" si="5"/>
        <v>21930</v>
      </c>
      <c r="T29" s="9">
        <f t="shared" si="12"/>
        <v>7740</v>
      </c>
      <c r="U29" s="9">
        <f>500</f>
        <v>500</v>
      </c>
      <c r="V29" s="9"/>
      <c r="W29" s="9">
        <f t="shared" si="6"/>
        <v>94670</v>
      </c>
      <c r="X29" s="10">
        <f t="shared" si="7"/>
        <v>200</v>
      </c>
      <c r="Y29" s="9"/>
      <c r="Z29" s="11"/>
      <c r="AA29" s="11">
        <f t="shared" si="8"/>
        <v>94470</v>
      </c>
    </row>
    <row r="30" spans="1:28" s="3" customFormat="1" x14ac:dyDescent="0.25">
      <c r="A30" s="7">
        <v>44675</v>
      </c>
      <c r="B30" s="1">
        <v>0.03</v>
      </c>
      <c r="C30" s="10">
        <f t="shared" si="15"/>
        <v>64500</v>
      </c>
      <c r="D30" s="9">
        <f t="shared" si="14"/>
        <v>1935</v>
      </c>
      <c r="E30" s="9">
        <f t="shared" si="9"/>
        <v>7740</v>
      </c>
      <c r="F30" s="9">
        <f>500</f>
        <v>500</v>
      </c>
      <c r="G30" s="9"/>
      <c r="H30" s="9">
        <f t="shared" si="1"/>
        <v>74675</v>
      </c>
      <c r="I30" s="10">
        <f t="shared" si="2"/>
        <v>200</v>
      </c>
      <c r="J30" s="9"/>
      <c r="K30" s="8"/>
      <c r="L30" s="11">
        <f t="shared" si="3"/>
        <v>74475</v>
      </c>
      <c r="M30" s="11"/>
      <c r="N30" s="11">
        <f t="shared" si="4"/>
        <v>19995</v>
      </c>
      <c r="P30" s="7">
        <v>44675</v>
      </c>
      <c r="Q30" s="1">
        <f>Q29</f>
        <v>0.34</v>
      </c>
      <c r="R30" s="10">
        <f t="shared" si="11"/>
        <v>64500</v>
      </c>
      <c r="S30" s="10">
        <f t="shared" si="5"/>
        <v>21930</v>
      </c>
      <c r="T30" s="9">
        <f t="shared" si="12"/>
        <v>7740</v>
      </c>
      <c r="U30" s="9">
        <f>500</f>
        <v>500</v>
      </c>
      <c r="V30" s="9"/>
      <c r="W30" s="9">
        <f t="shared" si="6"/>
        <v>94670</v>
      </c>
      <c r="X30" s="10">
        <f t="shared" si="7"/>
        <v>200</v>
      </c>
      <c r="Y30" s="9"/>
      <c r="Z30" s="11"/>
      <c r="AA30" s="11">
        <f t="shared" si="8"/>
        <v>94470</v>
      </c>
    </row>
    <row r="31" spans="1:28" s="3" customFormat="1" x14ac:dyDescent="0.25">
      <c r="A31" s="7">
        <v>44705</v>
      </c>
      <c r="B31" s="1">
        <v>0.03</v>
      </c>
      <c r="C31" s="10">
        <f t="shared" si="15"/>
        <v>64500</v>
      </c>
      <c r="D31" s="9">
        <f t="shared" si="14"/>
        <v>1935</v>
      </c>
      <c r="E31" s="9">
        <f t="shared" si="9"/>
        <v>7740</v>
      </c>
      <c r="F31" s="9">
        <f>500</f>
        <v>500</v>
      </c>
      <c r="G31" s="9"/>
      <c r="H31" s="9">
        <f t="shared" si="1"/>
        <v>74675</v>
      </c>
      <c r="I31" s="10">
        <f t="shared" si="2"/>
        <v>200</v>
      </c>
      <c r="J31" s="9"/>
      <c r="K31" s="8"/>
      <c r="L31" s="11">
        <f t="shared" si="3"/>
        <v>74475</v>
      </c>
      <c r="M31" s="11"/>
      <c r="N31" s="11">
        <f t="shared" si="4"/>
        <v>19995</v>
      </c>
      <c r="P31" s="7">
        <v>44705</v>
      </c>
      <c r="Q31" s="1">
        <f>Q30</f>
        <v>0.34</v>
      </c>
      <c r="R31" s="10">
        <f t="shared" si="11"/>
        <v>64500</v>
      </c>
      <c r="S31" s="10">
        <f t="shared" si="5"/>
        <v>21930</v>
      </c>
      <c r="T31" s="9">
        <f t="shared" si="12"/>
        <v>7740</v>
      </c>
      <c r="U31" s="9">
        <f>500</f>
        <v>500</v>
      </c>
      <c r="V31" s="9"/>
      <c r="W31" s="9">
        <f t="shared" si="6"/>
        <v>94670</v>
      </c>
      <c r="X31" s="10">
        <f t="shared" si="7"/>
        <v>200</v>
      </c>
      <c r="Y31" s="9"/>
      <c r="Z31" s="8"/>
      <c r="AA31" s="11">
        <f t="shared" si="8"/>
        <v>94470</v>
      </c>
    </row>
    <row r="32" spans="1:28" s="3" customFormat="1" x14ac:dyDescent="0.25">
      <c r="A32" s="7">
        <v>44736</v>
      </c>
      <c r="B32" s="1">
        <v>0.03</v>
      </c>
      <c r="C32" s="10">
        <f t="shared" si="15"/>
        <v>64500</v>
      </c>
      <c r="D32" s="9">
        <f t="shared" si="14"/>
        <v>1935</v>
      </c>
      <c r="E32" s="9">
        <f t="shared" si="9"/>
        <v>7740</v>
      </c>
      <c r="F32" s="9">
        <f>500</f>
        <v>500</v>
      </c>
      <c r="G32" s="9"/>
      <c r="H32" s="9">
        <f t="shared" si="1"/>
        <v>74675</v>
      </c>
      <c r="I32" s="10">
        <f t="shared" si="2"/>
        <v>200</v>
      </c>
      <c r="J32" s="9"/>
      <c r="K32" s="8"/>
      <c r="L32" s="11">
        <f t="shared" si="3"/>
        <v>74475</v>
      </c>
      <c r="M32" s="11"/>
      <c r="N32" s="11">
        <f t="shared" si="4"/>
        <v>19995</v>
      </c>
      <c r="P32" s="36">
        <v>44736</v>
      </c>
      <c r="Q32" s="1">
        <f>Q31</f>
        <v>0.34</v>
      </c>
      <c r="R32" s="20">
        <f t="shared" si="11"/>
        <v>64500</v>
      </c>
      <c r="S32" s="20">
        <f t="shared" si="5"/>
        <v>21930</v>
      </c>
      <c r="T32" s="9">
        <f t="shared" si="12"/>
        <v>7740</v>
      </c>
      <c r="U32" s="21">
        <f>500</f>
        <v>500</v>
      </c>
      <c r="V32" s="21"/>
      <c r="W32" s="21">
        <f t="shared" si="6"/>
        <v>94670</v>
      </c>
      <c r="X32" s="20">
        <f t="shared" si="7"/>
        <v>200</v>
      </c>
      <c r="Y32" s="21"/>
      <c r="Z32" s="22"/>
      <c r="AA32" s="23">
        <f t="shared" si="8"/>
        <v>94470</v>
      </c>
      <c r="AB32" s="48" t="s">
        <v>12</v>
      </c>
    </row>
    <row r="33" spans="1:27" s="3" customFormat="1" x14ac:dyDescent="0.25">
      <c r="A33" s="7">
        <v>44766</v>
      </c>
      <c r="B33" s="1">
        <v>0.03</v>
      </c>
      <c r="C33" s="10">
        <f>C21+IF(MOD(C21*0.03,100)&gt;50,C21*0.03-MOD(C21*0.03,100)+100,C21*0.03-MOD(C21*0.03,100))</f>
        <v>66400</v>
      </c>
      <c r="D33" s="9">
        <f t="shared" si="14"/>
        <v>1992</v>
      </c>
      <c r="E33" s="9">
        <f t="shared" si="9"/>
        <v>7968</v>
      </c>
      <c r="F33" s="9">
        <f>500</f>
        <v>500</v>
      </c>
      <c r="G33" s="9"/>
      <c r="H33" s="9">
        <f t="shared" si="1"/>
        <v>76860</v>
      </c>
      <c r="I33" s="10">
        <f t="shared" si="2"/>
        <v>200</v>
      </c>
      <c r="J33" s="9"/>
      <c r="K33" s="8"/>
      <c r="L33" s="11">
        <f t="shared" si="3"/>
        <v>76660</v>
      </c>
      <c r="M33" s="11"/>
      <c r="N33" s="11">
        <f t="shared" si="4"/>
        <v>23240</v>
      </c>
      <c r="P33" s="7">
        <v>44766</v>
      </c>
      <c r="Q33" s="1">
        <v>0.38</v>
      </c>
      <c r="R33" s="10">
        <f t="shared" si="11"/>
        <v>66400</v>
      </c>
      <c r="S33" s="10">
        <f t="shared" si="5"/>
        <v>25232</v>
      </c>
      <c r="T33" s="9">
        <f t="shared" si="12"/>
        <v>7968</v>
      </c>
      <c r="U33" s="9">
        <f>500</f>
        <v>500</v>
      </c>
      <c r="V33" s="9"/>
      <c r="W33" s="9">
        <f t="shared" si="6"/>
        <v>100100</v>
      </c>
      <c r="X33" s="10">
        <f t="shared" si="7"/>
        <v>200</v>
      </c>
      <c r="Y33" s="9"/>
      <c r="Z33" s="8"/>
      <c r="AA33" s="11">
        <f t="shared" si="8"/>
        <v>99900</v>
      </c>
    </row>
    <row r="34" spans="1:27" s="3" customFormat="1" x14ac:dyDescent="0.25">
      <c r="A34" s="7">
        <v>44797</v>
      </c>
      <c r="B34" s="1">
        <v>0.03</v>
      </c>
      <c r="C34" s="10">
        <f t="shared" ref="C34:C44" si="16">C33</f>
        <v>66400</v>
      </c>
      <c r="D34" s="9">
        <f t="shared" si="14"/>
        <v>1992</v>
      </c>
      <c r="E34" s="9">
        <f t="shared" si="9"/>
        <v>7968</v>
      </c>
      <c r="F34" s="9">
        <f>500</f>
        <v>500</v>
      </c>
      <c r="G34" s="9"/>
      <c r="H34" s="9">
        <f t="shared" si="1"/>
        <v>76860</v>
      </c>
      <c r="I34" s="10">
        <f t="shared" si="2"/>
        <v>200</v>
      </c>
      <c r="J34" s="9"/>
      <c r="K34" s="8"/>
      <c r="L34" s="11">
        <f t="shared" si="3"/>
        <v>76660</v>
      </c>
      <c r="M34" s="11"/>
      <c r="N34" s="11">
        <f t="shared" si="4"/>
        <v>23240</v>
      </c>
      <c r="P34" s="7">
        <v>44797</v>
      </c>
      <c r="Q34" s="1">
        <f>Q33</f>
        <v>0.38</v>
      </c>
      <c r="R34" s="10">
        <f t="shared" si="11"/>
        <v>66400</v>
      </c>
      <c r="S34" s="10">
        <f t="shared" si="5"/>
        <v>25232</v>
      </c>
      <c r="T34" s="9">
        <f t="shared" si="12"/>
        <v>7968</v>
      </c>
      <c r="U34" s="9">
        <f>500</f>
        <v>500</v>
      </c>
      <c r="V34" s="9"/>
      <c r="W34" s="9">
        <f t="shared" si="6"/>
        <v>100100</v>
      </c>
      <c r="X34" s="10">
        <f t="shared" si="7"/>
        <v>200</v>
      </c>
      <c r="Y34" s="9"/>
      <c r="Z34" s="8"/>
      <c r="AA34" s="11">
        <f t="shared" si="8"/>
        <v>99900</v>
      </c>
    </row>
    <row r="35" spans="1:27" s="3" customFormat="1" x14ac:dyDescent="0.25">
      <c r="A35" s="7">
        <v>44828</v>
      </c>
      <c r="B35" s="1">
        <v>0.03</v>
      </c>
      <c r="C35" s="10">
        <f t="shared" si="16"/>
        <v>66400</v>
      </c>
      <c r="D35" s="9">
        <f t="shared" si="14"/>
        <v>1992</v>
      </c>
      <c r="E35" s="9">
        <f t="shared" si="9"/>
        <v>7968</v>
      </c>
      <c r="F35" s="9">
        <f>500</f>
        <v>500</v>
      </c>
      <c r="G35" s="9"/>
      <c r="H35" s="9">
        <f t="shared" ref="H35:H66" si="17">SUM(C35:F35)</f>
        <v>76860</v>
      </c>
      <c r="I35" s="10">
        <f t="shared" ref="I35:I66" si="18">IF(H35&gt;40000,200,IF(H35&gt;25000,150,IF(H35&gt;15000,130,IF(H35&gt;9000,110,IF(H35&gt;8000,90,IF(H35&gt;7000,50,IF(H35&gt;6000,45,IF(H35&gt;5000,40,0))))))))</f>
        <v>200</v>
      </c>
      <c r="J35" s="9"/>
      <c r="K35" s="8"/>
      <c r="L35" s="11">
        <f t="shared" ref="L35:L66" si="19">(H35-(I35+J35+K35))</f>
        <v>76660</v>
      </c>
      <c r="M35" s="11"/>
      <c r="N35" s="11">
        <f t="shared" ref="N35:N66" si="20">AA35-L35</f>
        <v>23240</v>
      </c>
      <c r="P35" s="7">
        <v>44828</v>
      </c>
      <c r="Q35" s="1">
        <f>Q34</f>
        <v>0.38</v>
      </c>
      <c r="R35" s="10">
        <f t="shared" si="11"/>
        <v>66400</v>
      </c>
      <c r="S35" s="10">
        <f t="shared" ref="S35:S66" si="21">ROUND(R35*Q35,0)</f>
        <v>25232</v>
      </c>
      <c r="T35" s="9">
        <f t="shared" si="12"/>
        <v>7968</v>
      </c>
      <c r="U35" s="9">
        <f>500</f>
        <v>500</v>
      </c>
      <c r="V35" s="9"/>
      <c r="W35" s="9">
        <f t="shared" ref="W35:W66" si="22">SUM(R35:U35)</f>
        <v>100100</v>
      </c>
      <c r="X35" s="10">
        <f t="shared" ref="X35:X66" si="23">IF(W35&gt;40000,200,IF(W35&gt;25000,150,IF(W35&gt;15000,130,IF(W35&gt;9000,110,IF(W35&gt;8000,90,IF(W35&gt;7000,50,IF(W35&gt;6000,45,IF(W35&gt;5000,40,0))))))))</f>
        <v>200</v>
      </c>
      <c r="Y35" s="9"/>
      <c r="Z35" s="8"/>
      <c r="AA35" s="11">
        <f t="shared" ref="AA35:AA66" si="24">(W35-SUM(X35:Z35))</f>
        <v>99900</v>
      </c>
    </row>
    <row r="36" spans="1:27" s="3" customFormat="1" x14ac:dyDescent="0.25">
      <c r="A36" s="7">
        <v>44858</v>
      </c>
      <c r="B36" s="1">
        <v>0.03</v>
      </c>
      <c r="C36" s="10">
        <f t="shared" si="16"/>
        <v>66400</v>
      </c>
      <c r="D36" s="9">
        <f t="shared" si="14"/>
        <v>1992</v>
      </c>
      <c r="E36" s="9">
        <f t="shared" si="9"/>
        <v>7968</v>
      </c>
      <c r="F36" s="9">
        <f>500</f>
        <v>500</v>
      </c>
      <c r="G36" s="9"/>
      <c r="H36" s="9">
        <f t="shared" si="17"/>
        <v>76860</v>
      </c>
      <c r="I36" s="10">
        <f t="shared" si="18"/>
        <v>200</v>
      </c>
      <c r="J36" s="9"/>
      <c r="K36" s="8"/>
      <c r="L36" s="11">
        <f t="shared" si="19"/>
        <v>76660</v>
      </c>
      <c r="M36" s="11"/>
      <c r="N36" s="11">
        <f t="shared" si="20"/>
        <v>23240</v>
      </c>
      <c r="P36" s="7">
        <v>44858</v>
      </c>
      <c r="Q36" s="1">
        <f>Q35</f>
        <v>0.38</v>
      </c>
      <c r="R36" s="10">
        <f t="shared" si="11"/>
        <v>66400</v>
      </c>
      <c r="S36" s="10">
        <f t="shared" si="21"/>
        <v>25232</v>
      </c>
      <c r="T36" s="9">
        <f t="shared" si="12"/>
        <v>7968</v>
      </c>
      <c r="U36" s="9">
        <f>500</f>
        <v>500</v>
      </c>
      <c r="V36" s="9"/>
      <c r="W36" s="9">
        <f t="shared" si="22"/>
        <v>100100</v>
      </c>
      <c r="X36" s="10">
        <f t="shared" si="23"/>
        <v>200</v>
      </c>
      <c r="Y36" s="9"/>
      <c r="Z36" s="8"/>
      <c r="AA36" s="11">
        <f t="shared" si="24"/>
        <v>99900</v>
      </c>
    </row>
    <row r="37" spans="1:27" s="3" customFormat="1" x14ac:dyDescent="0.25">
      <c r="A37" s="7">
        <v>44889</v>
      </c>
      <c r="B37" s="1">
        <v>0.03</v>
      </c>
      <c r="C37" s="10">
        <f t="shared" si="16"/>
        <v>66400</v>
      </c>
      <c r="D37" s="9">
        <f t="shared" si="14"/>
        <v>1992</v>
      </c>
      <c r="E37" s="9">
        <f t="shared" si="9"/>
        <v>7968</v>
      </c>
      <c r="F37" s="9">
        <f>500</f>
        <v>500</v>
      </c>
      <c r="G37" s="9"/>
      <c r="H37" s="9">
        <f t="shared" si="17"/>
        <v>76860</v>
      </c>
      <c r="I37" s="10">
        <f t="shared" si="18"/>
        <v>200</v>
      </c>
      <c r="J37" s="9"/>
      <c r="K37" s="8"/>
      <c r="L37" s="11">
        <f t="shared" si="19"/>
        <v>76660</v>
      </c>
      <c r="M37" s="11"/>
      <c r="N37" s="11">
        <f t="shared" si="20"/>
        <v>23240</v>
      </c>
      <c r="P37" s="7">
        <v>44889</v>
      </c>
      <c r="Q37" s="1">
        <f>Q36</f>
        <v>0.38</v>
      </c>
      <c r="R37" s="10">
        <f t="shared" si="11"/>
        <v>66400</v>
      </c>
      <c r="S37" s="10">
        <f t="shared" si="21"/>
        <v>25232</v>
      </c>
      <c r="T37" s="9">
        <f t="shared" si="12"/>
        <v>7968</v>
      </c>
      <c r="U37" s="9">
        <f>500</f>
        <v>500</v>
      </c>
      <c r="V37" s="9"/>
      <c r="W37" s="9">
        <f t="shared" si="22"/>
        <v>100100</v>
      </c>
      <c r="X37" s="10">
        <f t="shared" si="23"/>
        <v>200</v>
      </c>
      <c r="Y37" s="9"/>
      <c r="Z37" s="8"/>
      <c r="AA37" s="11">
        <f t="shared" si="24"/>
        <v>99900</v>
      </c>
    </row>
    <row r="38" spans="1:27" s="3" customFormat="1" x14ac:dyDescent="0.25">
      <c r="A38" s="7">
        <v>44919</v>
      </c>
      <c r="B38" s="1">
        <v>0.03</v>
      </c>
      <c r="C38" s="10">
        <f t="shared" si="16"/>
        <v>66400</v>
      </c>
      <c r="D38" s="9">
        <f t="shared" si="14"/>
        <v>1992</v>
      </c>
      <c r="E38" s="9">
        <f t="shared" si="9"/>
        <v>7968</v>
      </c>
      <c r="F38" s="9">
        <f>500</f>
        <v>500</v>
      </c>
      <c r="G38" s="9"/>
      <c r="H38" s="9">
        <f t="shared" si="17"/>
        <v>76860</v>
      </c>
      <c r="I38" s="10">
        <f t="shared" si="18"/>
        <v>200</v>
      </c>
      <c r="J38" s="9"/>
      <c r="K38" s="8"/>
      <c r="L38" s="11">
        <f t="shared" si="19"/>
        <v>76660</v>
      </c>
      <c r="M38" s="11"/>
      <c r="N38" s="11">
        <f t="shared" si="20"/>
        <v>23240</v>
      </c>
      <c r="P38" s="7">
        <v>44919</v>
      </c>
      <c r="Q38" s="1">
        <f>Q37</f>
        <v>0.38</v>
      </c>
      <c r="R38" s="10">
        <f t="shared" si="11"/>
        <v>66400</v>
      </c>
      <c r="S38" s="10">
        <f t="shared" si="21"/>
        <v>25232</v>
      </c>
      <c r="T38" s="9">
        <f t="shared" si="12"/>
        <v>7968</v>
      </c>
      <c r="U38" s="9">
        <f>500</f>
        <v>500</v>
      </c>
      <c r="V38" s="9"/>
      <c r="W38" s="9">
        <f t="shared" si="22"/>
        <v>100100</v>
      </c>
      <c r="X38" s="10">
        <f t="shared" si="23"/>
        <v>200</v>
      </c>
      <c r="Y38" s="9"/>
      <c r="Z38" s="8"/>
      <c r="AA38" s="11">
        <f t="shared" si="24"/>
        <v>99900</v>
      </c>
    </row>
    <row r="39" spans="1:27" s="3" customFormat="1" x14ac:dyDescent="0.25">
      <c r="A39" s="7">
        <v>44950</v>
      </c>
      <c r="B39" s="1">
        <v>0.03</v>
      </c>
      <c r="C39" s="10">
        <f t="shared" si="16"/>
        <v>66400</v>
      </c>
      <c r="D39" s="9">
        <f t="shared" si="14"/>
        <v>1992</v>
      </c>
      <c r="E39" s="9">
        <f t="shared" si="9"/>
        <v>7968</v>
      </c>
      <c r="F39" s="9">
        <f>500</f>
        <v>500</v>
      </c>
      <c r="G39" s="9"/>
      <c r="H39" s="9">
        <f t="shared" si="17"/>
        <v>76860</v>
      </c>
      <c r="I39" s="10">
        <f t="shared" si="18"/>
        <v>200</v>
      </c>
      <c r="J39" s="9"/>
      <c r="K39" s="8"/>
      <c r="L39" s="11">
        <f t="shared" si="19"/>
        <v>76660</v>
      </c>
      <c r="M39" s="11"/>
      <c r="N39" s="11">
        <f t="shared" si="20"/>
        <v>25896</v>
      </c>
      <c r="P39" s="7">
        <v>44950</v>
      </c>
      <c r="Q39" s="1">
        <v>0.42</v>
      </c>
      <c r="R39" s="10">
        <f t="shared" si="11"/>
        <v>66400</v>
      </c>
      <c r="S39" s="10">
        <f t="shared" si="21"/>
        <v>27888</v>
      </c>
      <c r="T39" s="9">
        <f t="shared" si="12"/>
        <v>7968</v>
      </c>
      <c r="U39" s="9">
        <f>500</f>
        <v>500</v>
      </c>
      <c r="V39" s="9"/>
      <c r="W39" s="9">
        <f t="shared" si="22"/>
        <v>102756</v>
      </c>
      <c r="X39" s="10">
        <f t="shared" si="23"/>
        <v>200</v>
      </c>
      <c r="Y39" s="9"/>
      <c r="Z39" s="8"/>
      <c r="AA39" s="11">
        <f t="shared" si="24"/>
        <v>102556</v>
      </c>
    </row>
    <row r="40" spans="1:27" s="28" customFormat="1" x14ac:dyDescent="0.25">
      <c r="A40" s="24">
        <v>44981</v>
      </c>
      <c r="B40" s="1">
        <v>0.03</v>
      </c>
      <c r="C40" s="25">
        <f t="shared" si="16"/>
        <v>66400</v>
      </c>
      <c r="D40" s="26">
        <f t="shared" si="14"/>
        <v>1992</v>
      </c>
      <c r="E40" s="26">
        <f t="shared" si="9"/>
        <v>7968</v>
      </c>
      <c r="F40" s="26">
        <f>500</f>
        <v>500</v>
      </c>
      <c r="G40" s="26"/>
      <c r="H40" s="26">
        <f t="shared" si="17"/>
        <v>76860</v>
      </c>
      <c r="I40" s="25">
        <f t="shared" si="18"/>
        <v>200</v>
      </c>
      <c r="J40" s="26"/>
      <c r="K40" s="27"/>
      <c r="L40" s="16">
        <f t="shared" si="19"/>
        <v>76660</v>
      </c>
      <c r="M40" s="16"/>
      <c r="N40" s="11">
        <f t="shared" si="20"/>
        <v>25896</v>
      </c>
      <c r="P40" s="24">
        <v>44981</v>
      </c>
      <c r="Q40" s="1">
        <f>Q39</f>
        <v>0.42</v>
      </c>
      <c r="R40" s="25">
        <f t="shared" si="11"/>
        <v>66400</v>
      </c>
      <c r="S40" s="25">
        <f t="shared" si="21"/>
        <v>27888</v>
      </c>
      <c r="T40" s="26">
        <f t="shared" si="12"/>
        <v>7968</v>
      </c>
      <c r="U40" s="26">
        <f>500</f>
        <v>500</v>
      </c>
      <c r="V40" s="26"/>
      <c r="W40" s="26">
        <f t="shared" si="22"/>
        <v>102756</v>
      </c>
      <c r="X40" s="25">
        <f t="shared" si="23"/>
        <v>200</v>
      </c>
      <c r="Y40" s="26"/>
      <c r="Z40" s="27"/>
      <c r="AA40" s="16">
        <f t="shared" si="24"/>
        <v>102556</v>
      </c>
    </row>
    <row r="41" spans="1:27" s="3" customFormat="1" x14ac:dyDescent="0.25">
      <c r="A41" s="7">
        <v>45009</v>
      </c>
      <c r="B41" s="1">
        <v>0.06</v>
      </c>
      <c r="C41" s="10">
        <f t="shared" si="16"/>
        <v>66400</v>
      </c>
      <c r="D41" s="49">
        <f t="shared" ref="D41:D50" si="25">ROUND(C41*0.06,0)</f>
        <v>3984</v>
      </c>
      <c r="E41" s="49">
        <f t="shared" si="9"/>
        <v>7968</v>
      </c>
      <c r="F41" s="9">
        <f>500</f>
        <v>500</v>
      </c>
      <c r="G41" s="9"/>
      <c r="H41" s="9">
        <f t="shared" si="17"/>
        <v>78852</v>
      </c>
      <c r="I41" s="10">
        <f t="shared" si="18"/>
        <v>200</v>
      </c>
      <c r="J41" s="9"/>
      <c r="K41" s="8"/>
      <c r="L41" s="11">
        <f t="shared" si="19"/>
        <v>78652</v>
      </c>
      <c r="M41" s="11"/>
      <c r="N41" s="11">
        <f t="shared" si="20"/>
        <v>23904</v>
      </c>
      <c r="P41" s="7">
        <v>45009</v>
      </c>
      <c r="Q41" s="1">
        <f>Q40</f>
        <v>0.42</v>
      </c>
      <c r="R41" s="10">
        <f t="shared" si="11"/>
        <v>66400</v>
      </c>
      <c r="S41" s="10">
        <f t="shared" si="21"/>
        <v>27888</v>
      </c>
      <c r="T41" s="49">
        <f t="shared" si="12"/>
        <v>7968</v>
      </c>
      <c r="U41" s="9">
        <f>500</f>
        <v>500</v>
      </c>
      <c r="V41" s="9"/>
      <c r="W41" s="9">
        <f t="shared" si="22"/>
        <v>102756</v>
      </c>
      <c r="X41" s="10">
        <f t="shared" si="23"/>
        <v>200</v>
      </c>
      <c r="Y41" s="9"/>
      <c r="Z41" s="11"/>
      <c r="AA41" s="11">
        <f t="shared" si="24"/>
        <v>102556</v>
      </c>
    </row>
    <row r="42" spans="1:27" s="3" customFormat="1" x14ac:dyDescent="0.25">
      <c r="A42" s="7">
        <v>45040</v>
      </c>
      <c r="B42" s="1">
        <v>0.06</v>
      </c>
      <c r="C42" s="10">
        <f t="shared" si="16"/>
        <v>66400</v>
      </c>
      <c r="D42" s="9">
        <f t="shared" si="25"/>
        <v>3984</v>
      </c>
      <c r="E42" s="9">
        <f t="shared" si="9"/>
        <v>7968</v>
      </c>
      <c r="F42" s="9">
        <f>500</f>
        <v>500</v>
      </c>
      <c r="G42" s="9"/>
      <c r="H42" s="9">
        <f t="shared" si="17"/>
        <v>78852</v>
      </c>
      <c r="I42" s="10">
        <f t="shared" si="18"/>
        <v>200</v>
      </c>
      <c r="J42" s="9"/>
      <c r="K42" s="8"/>
      <c r="L42" s="11">
        <f t="shared" si="19"/>
        <v>78652</v>
      </c>
      <c r="M42" s="11"/>
      <c r="N42" s="11">
        <f t="shared" si="20"/>
        <v>23904</v>
      </c>
      <c r="P42" s="7">
        <v>45040</v>
      </c>
      <c r="Q42" s="1">
        <f>Q41</f>
        <v>0.42</v>
      </c>
      <c r="R42" s="10">
        <f t="shared" si="11"/>
        <v>66400</v>
      </c>
      <c r="S42" s="10">
        <f t="shared" si="21"/>
        <v>27888</v>
      </c>
      <c r="T42" s="9">
        <f t="shared" si="12"/>
        <v>7968</v>
      </c>
      <c r="U42" s="9">
        <f>500</f>
        <v>500</v>
      </c>
      <c r="V42" s="9"/>
      <c r="W42" s="9">
        <f t="shared" si="22"/>
        <v>102756</v>
      </c>
      <c r="X42" s="10">
        <f t="shared" si="23"/>
        <v>200</v>
      </c>
      <c r="Y42" s="9"/>
      <c r="Z42" s="11"/>
      <c r="AA42" s="11">
        <f t="shared" si="24"/>
        <v>102556</v>
      </c>
    </row>
    <row r="43" spans="1:27" s="3" customFormat="1" x14ac:dyDescent="0.25">
      <c r="A43" s="7">
        <v>45070</v>
      </c>
      <c r="B43" s="1">
        <v>0.06</v>
      </c>
      <c r="C43" s="10">
        <f t="shared" si="16"/>
        <v>66400</v>
      </c>
      <c r="D43" s="9">
        <f t="shared" si="25"/>
        <v>3984</v>
      </c>
      <c r="E43" s="9">
        <f t="shared" si="9"/>
        <v>7968</v>
      </c>
      <c r="F43" s="9">
        <f>500</f>
        <v>500</v>
      </c>
      <c r="G43" s="9"/>
      <c r="H43" s="9">
        <f t="shared" si="17"/>
        <v>78852</v>
      </c>
      <c r="I43" s="10">
        <f t="shared" si="18"/>
        <v>200</v>
      </c>
      <c r="J43" s="9"/>
      <c r="K43" s="8"/>
      <c r="L43" s="11">
        <f t="shared" si="19"/>
        <v>78652</v>
      </c>
      <c r="M43" s="11"/>
      <c r="N43" s="11">
        <f t="shared" si="20"/>
        <v>23904</v>
      </c>
      <c r="P43" s="7">
        <v>45070</v>
      </c>
      <c r="Q43" s="1">
        <f>Q42</f>
        <v>0.42</v>
      </c>
      <c r="R43" s="10">
        <f t="shared" si="11"/>
        <v>66400</v>
      </c>
      <c r="S43" s="10">
        <f t="shared" si="21"/>
        <v>27888</v>
      </c>
      <c r="T43" s="9">
        <f t="shared" si="12"/>
        <v>7968</v>
      </c>
      <c r="U43" s="9">
        <f>500</f>
        <v>500</v>
      </c>
      <c r="V43" s="9"/>
      <c r="W43" s="9">
        <f t="shared" si="22"/>
        <v>102756</v>
      </c>
      <c r="X43" s="10">
        <f t="shared" si="23"/>
        <v>200</v>
      </c>
      <c r="Y43" s="9"/>
      <c r="Z43" s="11"/>
      <c r="AA43" s="11">
        <f t="shared" si="24"/>
        <v>102556</v>
      </c>
    </row>
    <row r="44" spans="1:27" s="3" customFormat="1" x14ac:dyDescent="0.25">
      <c r="A44" s="7">
        <v>45101</v>
      </c>
      <c r="B44" s="1">
        <v>0.06</v>
      </c>
      <c r="C44" s="10">
        <f t="shared" si="16"/>
        <v>66400</v>
      </c>
      <c r="D44" s="9">
        <f t="shared" si="25"/>
        <v>3984</v>
      </c>
      <c r="E44" s="9">
        <f t="shared" si="9"/>
        <v>7968</v>
      </c>
      <c r="F44" s="9">
        <f>500</f>
        <v>500</v>
      </c>
      <c r="G44" s="9"/>
      <c r="H44" s="9">
        <f t="shared" si="17"/>
        <v>78852</v>
      </c>
      <c r="I44" s="10">
        <f t="shared" si="18"/>
        <v>200</v>
      </c>
      <c r="J44" s="9"/>
      <c r="K44" s="8"/>
      <c r="L44" s="11">
        <f t="shared" si="19"/>
        <v>78652</v>
      </c>
      <c r="M44" s="11"/>
      <c r="N44" s="11">
        <f t="shared" si="20"/>
        <v>23904</v>
      </c>
      <c r="P44" s="7">
        <v>45101</v>
      </c>
      <c r="Q44" s="1">
        <f>Q43</f>
        <v>0.42</v>
      </c>
      <c r="R44" s="10">
        <f t="shared" si="11"/>
        <v>66400</v>
      </c>
      <c r="S44" s="10">
        <f t="shared" si="21"/>
        <v>27888</v>
      </c>
      <c r="T44" s="9">
        <f t="shared" si="12"/>
        <v>7968</v>
      </c>
      <c r="U44" s="9">
        <f>500</f>
        <v>500</v>
      </c>
      <c r="V44" s="9"/>
      <c r="W44" s="9">
        <f t="shared" si="22"/>
        <v>102756</v>
      </c>
      <c r="X44" s="10">
        <f t="shared" si="23"/>
        <v>200</v>
      </c>
      <c r="Y44" s="9"/>
      <c r="Z44" s="11"/>
      <c r="AA44" s="11">
        <f t="shared" si="24"/>
        <v>102556</v>
      </c>
    </row>
    <row r="45" spans="1:27" s="3" customFormat="1" x14ac:dyDescent="0.25">
      <c r="A45" s="7">
        <v>45131</v>
      </c>
      <c r="B45" s="1">
        <v>0.06</v>
      </c>
      <c r="C45" s="10">
        <f>C33+IF(MOD(C33*0.03,100)&gt;50,C33*0.03-MOD(C33*0.03,100)+100,C33*0.03-MOD(C33*0.03,100))</f>
        <v>68400</v>
      </c>
      <c r="D45" s="9">
        <f t="shared" si="25"/>
        <v>4104</v>
      </c>
      <c r="E45" s="9">
        <f t="shared" si="9"/>
        <v>8208</v>
      </c>
      <c r="F45" s="9">
        <f>500</f>
        <v>500</v>
      </c>
      <c r="G45" s="9"/>
      <c r="H45" s="9">
        <f t="shared" si="17"/>
        <v>81212</v>
      </c>
      <c r="I45" s="10">
        <f t="shared" si="18"/>
        <v>200</v>
      </c>
      <c r="J45" s="21"/>
      <c r="K45" s="8"/>
      <c r="L45" s="11">
        <f t="shared" si="19"/>
        <v>81012</v>
      </c>
      <c r="M45" s="11"/>
      <c r="N45" s="11">
        <f t="shared" si="20"/>
        <v>27360</v>
      </c>
      <c r="P45" s="7">
        <v>45131</v>
      </c>
      <c r="Q45" s="1">
        <v>0.46</v>
      </c>
      <c r="R45" s="10">
        <f t="shared" si="11"/>
        <v>68400</v>
      </c>
      <c r="S45" s="10">
        <f t="shared" si="21"/>
        <v>31464</v>
      </c>
      <c r="T45" s="9">
        <f t="shared" si="12"/>
        <v>8208</v>
      </c>
      <c r="U45" s="9">
        <f>500</f>
        <v>500</v>
      </c>
      <c r="V45" s="9"/>
      <c r="W45" s="9">
        <f t="shared" si="22"/>
        <v>108572</v>
      </c>
      <c r="X45" s="10">
        <f t="shared" si="23"/>
        <v>200</v>
      </c>
      <c r="Y45" s="21"/>
      <c r="Z45" s="11"/>
      <c r="AA45" s="11">
        <f t="shared" si="24"/>
        <v>108372</v>
      </c>
    </row>
    <row r="46" spans="1:27" s="3" customFormat="1" x14ac:dyDescent="0.25">
      <c r="A46" s="7">
        <v>45162</v>
      </c>
      <c r="B46" s="1">
        <v>0.06</v>
      </c>
      <c r="C46" s="10">
        <f t="shared" ref="C46:C56" si="26">C45</f>
        <v>68400</v>
      </c>
      <c r="D46" s="9">
        <f t="shared" si="25"/>
        <v>4104</v>
      </c>
      <c r="E46" s="9">
        <f t="shared" si="9"/>
        <v>8208</v>
      </c>
      <c r="F46" s="9">
        <f>500</f>
        <v>500</v>
      </c>
      <c r="G46" s="9"/>
      <c r="H46" s="9">
        <f t="shared" si="17"/>
        <v>81212</v>
      </c>
      <c r="I46" s="10">
        <f t="shared" si="18"/>
        <v>200</v>
      </c>
      <c r="J46" s="9"/>
      <c r="K46" s="8"/>
      <c r="L46" s="11">
        <f t="shared" si="19"/>
        <v>81012</v>
      </c>
      <c r="M46" s="11"/>
      <c r="N46" s="11">
        <f t="shared" si="20"/>
        <v>27360</v>
      </c>
      <c r="P46" s="7">
        <v>45162</v>
      </c>
      <c r="Q46" s="1">
        <f>Q45</f>
        <v>0.46</v>
      </c>
      <c r="R46" s="10">
        <f t="shared" si="11"/>
        <v>68400</v>
      </c>
      <c r="S46" s="10">
        <f t="shared" si="21"/>
        <v>31464</v>
      </c>
      <c r="T46" s="9">
        <f t="shared" si="12"/>
        <v>8208</v>
      </c>
      <c r="U46" s="9">
        <f>500</f>
        <v>500</v>
      </c>
      <c r="V46" s="9"/>
      <c r="W46" s="9">
        <f t="shared" si="22"/>
        <v>108572</v>
      </c>
      <c r="X46" s="10">
        <f t="shared" si="23"/>
        <v>200</v>
      </c>
      <c r="Y46" s="9"/>
      <c r="Z46" s="11"/>
      <c r="AA46" s="11">
        <f t="shared" si="24"/>
        <v>108372</v>
      </c>
    </row>
    <row r="47" spans="1:27" s="3" customFormat="1" x14ac:dyDescent="0.25">
      <c r="A47" s="7">
        <v>45193</v>
      </c>
      <c r="B47" s="1">
        <v>0.06</v>
      </c>
      <c r="C47" s="10">
        <f t="shared" si="26"/>
        <v>68400</v>
      </c>
      <c r="D47" s="9">
        <f t="shared" si="25"/>
        <v>4104</v>
      </c>
      <c r="E47" s="9">
        <f t="shared" si="9"/>
        <v>8208</v>
      </c>
      <c r="F47" s="9">
        <f>500</f>
        <v>500</v>
      </c>
      <c r="G47" s="9"/>
      <c r="H47" s="9">
        <f t="shared" si="17"/>
        <v>81212</v>
      </c>
      <c r="I47" s="10">
        <f t="shared" si="18"/>
        <v>200</v>
      </c>
      <c r="J47" s="9"/>
      <c r="K47" s="8"/>
      <c r="L47" s="11">
        <f t="shared" si="19"/>
        <v>81012</v>
      </c>
      <c r="M47" s="11"/>
      <c r="N47" s="11">
        <f t="shared" si="20"/>
        <v>27360</v>
      </c>
      <c r="P47" s="7">
        <v>45193</v>
      </c>
      <c r="Q47" s="1">
        <f>Q46</f>
        <v>0.46</v>
      </c>
      <c r="R47" s="10">
        <f t="shared" si="11"/>
        <v>68400</v>
      </c>
      <c r="S47" s="10">
        <f t="shared" si="21"/>
        <v>31464</v>
      </c>
      <c r="T47" s="9">
        <f t="shared" si="12"/>
        <v>8208</v>
      </c>
      <c r="U47" s="9">
        <f>500</f>
        <v>500</v>
      </c>
      <c r="V47" s="9"/>
      <c r="W47" s="9">
        <f t="shared" si="22"/>
        <v>108572</v>
      </c>
      <c r="X47" s="10">
        <f t="shared" si="23"/>
        <v>200</v>
      </c>
      <c r="Y47" s="9"/>
      <c r="Z47" s="11"/>
      <c r="AA47" s="11">
        <f t="shared" si="24"/>
        <v>108372</v>
      </c>
    </row>
    <row r="48" spans="1:27" s="3" customFormat="1" x14ac:dyDescent="0.25">
      <c r="A48" s="7">
        <v>45223</v>
      </c>
      <c r="B48" s="1">
        <v>0.06</v>
      </c>
      <c r="C48" s="10">
        <f t="shared" si="26"/>
        <v>68400</v>
      </c>
      <c r="D48" s="9">
        <f t="shared" si="25"/>
        <v>4104</v>
      </c>
      <c r="E48" s="9">
        <f t="shared" si="9"/>
        <v>8208</v>
      </c>
      <c r="F48" s="9">
        <f>500</f>
        <v>500</v>
      </c>
      <c r="G48" s="9"/>
      <c r="H48" s="9">
        <f t="shared" si="17"/>
        <v>81212</v>
      </c>
      <c r="I48" s="10">
        <f t="shared" si="18"/>
        <v>200</v>
      </c>
      <c r="J48" s="9"/>
      <c r="K48" s="8"/>
      <c r="L48" s="11">
        <f t="shared" si="19"/>
        <v>81012</v>
      </c>
      <c r="M48" s="11"/>
      <c r="N48" s="11">
        <f t="shared" si="20"/>
        <v>27360</v>
      </c>
      <c r="P48" s="7">
        <v>45223</v>
      </c>
      <c r="Q48" s="1">
        <f>Q47</f>
        <v>0.46</v>
      </c>
      <c r="R48" s="10">
        <f t="shared" si="11"/>
        <v>68400</v>
      </c>
      <c r="S48" s="10">
        <f t="shared" si="21"/>
        <v>31464</v>
      </c>
      <c r="T48" s="9">
        <f t="shared" si="12"/>
        <v>8208</v>
      </c>
      <c r="U48" s="9">
        <f>500</f>
        <v>500</v>
      </c>
      <c r="V48" s="9"/>
      <c r="W48" s="9">
        <f t="shared" si="22"/>
        <v>108572</v>
      </c>
      <c r="X48" s="10">
        <f t="shared" si="23"/>
        <v>200</v>
      </c>
      <c r="Y48" s="9"/>
      <c r="Z48" s="11"/>
      <c r="AA48" s="11">
        <f t="shared" si="24"/>
        <v>108372</v>
      </c>
    </row>
    <row r="49" spans="1:27" s="3" customFormat="1" x14ac:dyDescent="0.25">
      <c r="A49" s="7">
        <v>45254</v>
      </c>
      <c r="B49" s="1">
        <v>0.06</v>
      </c>
      <c r="C49" s="10">
        <f t="shared" si="26"/>
        <v>68400</v>
      </c>
      <c r="D49" s="9">
        <f t="shared" si="25"/>
        <v>4104</v>
      </c>
      <c r="E49" s="9">
        <f t="shared" si="9"/>
        <v>8208</v>
      </c>
      <c r="F49" s="9">
        <f>500</f>
        <v>500</v>
      </c>
      <c r="G49" s="9"/>
      <c r="H49" s="9">
        <f t="shared" si="17"/>
        <v>81212</v>
      </c>
      <c r="I49" s="10">
        <f t="shared" si="18"/>
        <v>200</v>
      </c>
      <c r="J49" s="9"/>
      <c r="K49" s="8"/>
      <c r="L49" s="11">
        <f t="shared" si="19"/>
        <v>81012</v>
      </c>
      <c r="M49" s="11"/>
      <c r="N49" s="11">
        <f t="shared" si="20"/>
        <v>27360</v>
      </c>
      <c r="P49" s="7">
        <v>45254</v>
      </c>
      <c r="Q49" s="1">
        <f>Q48</f>
        <v>0.46</v>
      </c>
      <c r="R49" s="10">
        <f t="shared" si="11"/>
        <v>68400</v>
      </c>
      <c r="S49" s="10">
        <f t="shared" si="21"/>
        <v>31464</v>
      </c>
      <c r="T49" s="9">
        <f t="shared" si="12"/>
        <v>8208</v>
      </c>
      <c r="U49" s="9">
        <f>500</f>
        <v>500</v>
      </c>
      <c r="V49" s="9"/>
      <c r="W49" s="9">
        <f t="shared" si="22"/>
        <v>108572</v>
      </c>
      <c r="X49" s="10">
        <f t="shared" si="23"/>
        <v>200</v>
      </c>
      <c r="Y49" s="9"/>
      <c r="Z49" s="11"/>
      <c r="AA49" s="11">
        <f t="shared" si="24"/>
        <v>108372</v>
      </c>
    </row>
    <row r="50" spans="1:27" s="3" customFormat="1" x14ac:dyDescent="0.25">
      <c r="A50" s="7">
        <v>45284</v>
      </c>
      <c r="B50" s="1">
        <v>0.06</v>
      </c>
      <c r="C50" s="10">
        <f t="shared" si="26"/>
        <v>68400</v>
      </c>
      <c r="D50" s="9">
        <f t="shared" si="25"/>
        <v>4104</v>
      </c>
      <c r="E50" s="9">
        <f t="shared" si="9"/>
        <v>8208</v>
      </c>
      <c r="F50" s="9">
        <f>500</f>
        <v>500</v>
      </c>
      <c r="G50" s="9"/>
      <c r="H50" s="9">
        <f t="shared" si="17"/>
        <v>81212</v>
      </c>
      <c r="I50" s="10">
        <f t="shared" si="18"/>
        <v>200</v>
      </c>
      <c r="J50" s="9"/>
      <c r="K50" s="8"/>
      <c r="L50" s="11">
        <f t="shared" si="19"/>
        <v>81012</v>
      </c>
      <c r="M50" s="11"/>
      <c r="N50" s="11">
        <f t="shared" si="20"/>
        <v>27360</v>
      </c>
      <c r="P50" s="7">
        <v>45284</v>
      </c>
      <c r="Q50" s="1">
        <f>Q49</f>
        <v>0.46</v>
      </c>
      <c r="R50" s="10">
        <f t="shared" si="11"/>
        <v>68400</v>
      </c>
      <c r="S50" s="10">
        <f t="shared" si="21"/>
        <v>31464</v>
      </c>
      <c r="T50" s="9">
        <f t="shared" si="12"/>
        <v>8208</v>
      </c>
      <c r="U50" s="9">
        <f>500</f>
        <v>500</v>
      </c>
      <c r="V50" s="9"/>
      <c r="W50" s="9">
        <f t="shared" si="22"/>
        <v>108572</v>
      </c>
      <c r="X50" s="10">
        <f t="shared" si="23"/>
        <v>200</v>
      </c>
      <c r="Y50" s="9"/>
      <c r="Z50" s="11"/>
      <c r="AA50" s="11">
        <f t="shared" si="24"/>
        <v>108372</v>
      </c>
    </row>
    <row r="51" spans="1:27" s="3" customFormat="1" x14ac:dyDescent="0.25">
      <c r="A51" s="7">
        <v>45315</v>
      </c>
      <c r="B51" s="1">
        <v>0.1</v>
      </c>
      <c r="C51" s="10">
        <f t="shared" si="26"/>
        <v>68400</v>
      </c>
      <c r="D51" s="9">
        <f>ROUND(C51*0.1,0)</f>
        <v>6840</v>
      </c>
      <c r="E51" s="9">
        <f t="shared" si="9"/>
        <v>8208</v>
      </c>
      <c r="F51" s="9">
        <f>500</f>
        <v>500</v>
      </c>
      <c r="G51" s="9"/>
      <c r="H51" s="9">
        <f t="shared" si="17"/>
        <v>83948</v>
      </c>
      <c r="I51" s="10">
        <f t="shared" si="18"/>
        <v>200</v>
      </c>
      <c r="J51" s="9"/>
      <c r="K51" s="8"/>
      <c r="L51" s="11">
        <f t="shared" si="19"/>
        <v>83748</v>
      </c>
      <c r="M51" s="11"/>
      <c r="N51" s="11">
        <f t="shared" si="20"/>
        <v>27360</v>
      </c>
      <c r="P51" s="7">
        <v>45315</v>
      </c>
      <c r="Q51" s="1">
        <v>0.5</v>
      </c>
      <c r="R51" s="10">
        <f t="shared" si="11"/>
        <v>68400</v>
      </c>
      <c r="S51" s="10">
        <f t="shared" si="21"/>
        <v>34200</v>
      </c>
      <c r="T51" s="9">
        <f t="shared" si="12"/>
        <v>8208</v>
      </c>
      <c r="U51" s="9">
        <f>500</f>
        <v>500</v>
      </c>
      <c r="V51" s="9"/>
      <c r="W51" s="9">
        <f t="shared" si="22"/>
        <v>111308</v>
      </c>
      <c r="X51" s="10">
        <f t="shared" si="23"/>
        <v>200</v>
      </c>
      <c r="Y51" s="9"/>
      <c r="Z51" s="11"/>
      <c r="AA51" s="11">
        <f t="shared" si="24"/>
        <v>111108</v>
      </c>
    </row>
    <row r="52" spans="1:27" s="28" customFormat="1" x14ac:dyDescent="0.25">
      <c r="A52" s="24">
        <v>45346</v>
      </c>
      <c r="B52" s="1">
        <v>0.1</v>
      </c>
      <c r="C52" s="25">
        <f t="shared" si="26"/>
        <v>68400</v>
      </c>
      <c r="D52" s="25">
        <f>ROUND(C52*0.1,0)</f>
        <v>6840</v>
      </c>
      <c r="E52" s="25">
        <f t="shared" si="9"/>
        <v>8208</v>
      </c>
      <c r="F52" s="26">
        <f>500</f>
        <v>500</v>
      </c>
      <c r="G52" s="26"/>
      <c r="H52" s="26">
        <f t="shared" si="17"/>
        <v>83948</v>
      </c>
      <c r="I52" s="25">
        <f t="shared" si="18"/>
        <v>200</v>
      </c>
      <c r="J52" s="26"/>
      <c r="K52" s="8"/>
      <c r="L52" s="16">
        <f t="shared" si="19"/>
        <v>83748</v>
      </c>
      <c r="M52" s="16"/>
      <c r="N52" s="11">
        <f t="shared" si="20"/>
        <v>27360</v>
      </c>
      <c r="P52" s="24">
        <v>45346</v>
      </c>
      <c r="Q52" s="1">
        <f>Q51</f>
        <v>0.5</v>
      </c>
      <c r="R52" s="25">
        <f t="shared" si="11"/>
        <v>68400</v>
      </c>
      <c r="S52" s="25">
        <f t="shared" si="21"/>
        <v>34200</v>
      </c>
      <c r="T52" s="25">
        <f t="shared" si="12"/>
        <v>8208</v>
      </c>
      <c r="U52" s="26">
        <f>500</f>
        <v>500</v>
      </c>
      <c r="V52" s="26"/>
      <c r="W52" s="26">
        <f t="shared" si="22"/>
        <v>111308</v>
      </c>
      <c r="X52" s="25">
        <f t="shared" si="23"/>
        <v>200</v>
      </c>
      <c r="Y52" s="26"/>
      <c r="Z52" s="11"/>
      <c r="AA52" s="16">
        <f t="shared" si="24"/>
        <v>111108</v>
      </c>
    </row>
    <row r="53" spans="1:27" s="3" customFormat="1" x14ac:dyDescent="0.25">
      <c r="A53" s="7">
        <v>45375</v>
      </c>
      <c r="B53" s="1">
        <v>0.1</v>
      </c>
      <c r="C53" s="10">
        <f t="shared" si="26"/>
        <v>68400</v>
      </c>
      <c r="D53" s="9">
        <f>ROUND(C53*0.1,0)</f>
        <v>6840</v>
      </c>
      <c r="E53" s="9">
        <f t="shared" si="9"/>
        <v>8208</v>
      </c>
      <c r="F53" s="9">
        <f>500</f>
        <v>500</v>
      </c>
      <c r="G53" s="9"/>
      <c r="H53" s="9">
        <f t="shared" si="17"/>
        <v>83948</v>
      </c>
      <c r="I53" s="10">
        <f t="shared" si="18"/>
        <v>200</v>
      </c>
      <c r="J53" s="9"/>
      <c r="K53" s="8"/>
      <c r="L53" s="11">
        <f t="shared" si="19"/>
        <v>83748</v>
      </c>
      <c r="M53" s="11"/>
      <c r="N53" s="11">
        <f t="shared" si="20"/>
        <v>27360</v>
      </c>
      <c r="P53" s="7">
        <v>45375</v>
      </c>
      <c r="Q53" s="1">
        <f>Q52</f>
        <v>0.5</v>
      </c>
      <c r="R53" s="10">
        <f t="shared" si="11"/>
        <v>68400</v>
      </c>
      <c r="S53" s="10">
        <f t="shared" si="21"/>
        <v>34200</v>
      </c>
      <c r="T53" s="9">
        <f t="shared" si="12"/>
        <v>8208</v>
      </c>
      <c r="U53" s="9">
        <f>500</f>
        <v>500</v>
      </c>
      <c r="V53" s="9"/>
      <c r="W53" s="9">
        <f t="shared" si="22"/>
        <v>111308</v>
      </c>
      <c r="X53" s="10">
        <f t="shared" si="23"/>
        <v>200</v>
      </c>
      <c r="Y53" s="9"/>
      <c r="Z53" s="11"/>
      <c r="AA53" s="11">
        <f t="shared" si="24"/>
        <v>111108</v>
      </c>
    </row>
    <row r="54" spans="1:27" s="3" customFormat="1" x14ac:dyDescent="0.25">
      <c r="A54" s="7">
        <v>45406</v>
      </c>
      <c r="B54" s="1">
        <v>0.14000000000000001</v>
      </c>
      <c r="C54" s="10">
        <f t="shared" si="26"/>
        <v>68400</v>
      </c>
      <c r="D54" s="49">
        <f t="shared" ref="D54:D65" si="27">ROUND(C54*0.14,0)</f>
        <v>9576</v>
      </c>
      <c r="E54" s="49">
        <f t="shared" si="9"/>
        <v>8208</v>
      </c>
      <c r="F54" s="9">
        <f>500</f>
        <v>500</v>
      </c>
      <c r="G54" s="9"/>
      <c r="H54" s="9">
        <f t="shared" si="17"/>
        <v>86684</v>
      </c>
      <c r="I54" s="10">
        <f t="shared" si="18"/>
        <v>200</v>
      </c>
      <c r="J54" s="9"/>
      <c r="K54" s="11"/>
      <c r="L54" s="11">
        <f t="shared" si="19"/>
        <v>86484</v>
      </c>
      <c r="M54" s="11"/>
      <c r="N54" s="11">
        <f t="shared" si="20"/>
        <v>24624</v>
      </c>
      <c r="P54" s="7">
        <v>45406</v>
      </c>
      <c r="Q54" s="1">
        <f>Q53</f>
        <v>0.5</v>
      </c>
      <c r="R54" s="10">
        <f t="shared" si="11"/>
        <v>68400</v>
      </c>
      <c r="S54" s="10">
        <f t="shared" si="21"/>
        <v>34200</v>
      </c>
      <c r="T54" s="49">
        <f t="shared" si="12"/>
        <v>8208</v>
      </c>
      <c r="U54" s="9">
        <f>500</f>
        <v>500</v>
      </c>
      <c r="V54" s="9"/>
      <c r="W54" s="9">
        <f t="shared" si="22"/>
        <v>111308</v>
      </c>
      <c r="X54" s="10">
        <f t="shared" si="23"/>
        <v>200</v>
      </c>
      <c r="Y54" s="9"/>
      <c r="Z54" s="11"/>
      <c r="AA54" s="11">
        <f t="shared" si="24"/>
        <v>111108</v>
      </c>
    </row>
    <row r="55" spans="1:27" s="3" customFormat="1" x14ac:dyDescent="0.25">
      <c r="A55" s="7">
        <v>45436</v>
      </c>
      <c r="B55" s="1">
        <v>0.14000000000000001</v>
      </c>
      <c r="C55" s="10">
        <f t="shared" si="26"/>
        <v>68400</v>
      </c>
      <c r="D55" s="9">
        <f t="shared" si="27"/>
        <v>9576</v>
      </c>
      <c r="E55" s="9">
        <f t="shared" si="9"/>
        <v>8208</v>
      </c>
      <c r="F55" s="9">
        <f>500</f>
        <v>500</v>
      </c>
      <c r="G55" s="9"/>
      <c r="H55" s="9">
        <f t="shared" si="17"/>
        <v>86684</v>
      </c>
      <c r="I55" s="10">
        <f t="shared" si="18"/>
        <v>200</v>
      </c>
      <c r="J55" s="9"/>
      <c r="K55" s="11"/>
      <c r="L55" s="11">
        <f t="shared" si="19"/>
        <v>86484</v>
      </c>
      <c r="M55" s="11"/>
      <c r="N55" s="11">
        <f t="shared" si="20"/>
        <v>24624</v>
      </c>
      <c r="P55" s="7">
        <v>45436</v>
      </c>
      <c r="Q55" s="1">
        <f>Q54</f>
        <v>0.5</v>
      </c>
      <c r="R55" s="10">
        <f t="shared" si="11"/>
        <v>68400</v>
      </c>
      <c r="S55" s="10">
        <f t="shared" si="21"/>
        <v>34200</v>
      </c>
      <c r="T55" s="9">
        <f t="shared" si="12"/>
        <v>8208</v>
      </c>
      <c r="U55" s="9">
        <f>500</f>
        <v>500</v>
      </c>
      <c r="V55" s="9"/>
      <c r="W55" s="9">
        <f t="shared" si="22"/>
        <v>111308</v>
      </c>
      <c r="X55" s="10">
        <f t="shared" si="23"/>
        <v>200</v>
      </c>
      <c r="Y55" s="9"/>
      <c r="Z55" s="11"/>
      <c r="AA55" s="11">
        <f t="shared" si="24"/>
        <v>111108</v>
      </c>
    </row>
    <row r="56" spans="1:27" s="3" customFormat="1" x14ac:dyDescent="0.25">
      <c r="A56" s="7">
        <v>45467</v>
      </c>
      <c r="B56" s="1">
        <v>0.14000000000000001</v>
      </c>
      <c r="C56" s="10">
        <f t="shared" si="26"/>
        <v>68400</v>
      </c>
      <c r="D56" s="9">
        <f t="shared" si="27"/>
        <v>9576</v>
      </c>
      <c r="E56" s="9">
        <f t="shared" si="9"/>
        <v>8208</v>
      </c>
      <c r="F56" s="9">
        <f>500</f>
        <v>500</v>
      </c>
      <c r="G56" s="9"/>
      <c r="H56" s="9">
        <f t="shared" si="17"/>
        <v>86684</v>
      </c>
      <c r="I56" s="10">
        <f t="shared" si="18"/>
        <v>200</v>
      </c>
      <c r="J56" s="9"/>
      <c r="K56" s="11"/>
      <c r="L56" s="11">
        <f t="shared" si="19"/>
        <v>86484</v>
      </c>
      <c r="M56" s="11"/>
      <c r="N56" s="11">
        <f t="shared" si="20"/>
        <v>24624</v>
      </c>
      <c r="P56" s="7">
        <v>45467</v>
      </c>
      <c r="Q56" s="1">
        <f>Q55</f>
        <v>0.5</v>
      </c>
      <c r="R56" s="10">
        <f t="shared" si="11"/>
        <v>68400</v>
      </c>
      <c r="S56" s="10">
        <f t="shared" si="21"/>
        <v>34200</v>
      </c>
      <c r="T56" s="9">
        <f t="shared" si="12"/>
        <v>8208</v>
      </c>
      <c r="U56" s="9">
        <f>500</f>
        <v>500</v>
      </c>
      <c r="V56" s="9"/>
      <c r="W56" s="9">
        <f t="shared" si="22"/>
        <v>111308</v>
      </c>
      <c r="X56" s="10">
        <f t="shared" si="23"/>
        <v>200</v>
      </c>
      <c r="Y56" s="9"/>
      <c r="Z56" s="11"/>
      <c r="AA56" s="11">
        <f t="shared" si="24"/>
        <v>111108</v>
      </c>
    </row>
    <row r="57" spans="1:27" s="3" customFormat="1" x14ac:dyDescent="0.25">
      <c r="A57" s="7">
        <v>45497</v>
      </c>
      <c r="B57" s="1">
        <v>0.14000000000000001</v>
      </c>
      <c r="C57" s="10">
        <f>C45+IF(MOD(C45*0.03,100)&gt;50,C45*0.03-MOD(C45*0.03,100)+100,C45*0.03-MOD(C45*0.03,100))</f>
        <v>70500</v>
      </c>
      <c r="D57" s="9">
        <f t="shared" si="27"/>
        <v>9870</v>
      </c>
      <c r="E57" s="9">
        <f t="shared" si="9"/>
        <v>8460</v>
      </c>
      <c r="F57" s="9">
        <f>500</f>
        <v>500</v>
      </c>
      <c r="G57" s="9"/>
      <c r="H57" s="9">
        <f t="shared" si="17"/>
        <v>89330</v>
      </c>
      <c r="I57" s="10">
        <f t="shared" si="18"/>
        <v>200</v>
      </c>
      <c r="J57" s="9"/>
      <c r="K57" s="11"/>
      <c r="L57" s="11">
        <f t="shared" si="19"/>
        <v>89130</v>
      </c>
      <c r="M57" s="11"/>
      <c r="N57" s="11">
        <f t="shared" si="20"/>
        <v>27495</v>
      </c>
      <c r="P57" s="7">
        <v>45497</v>
      </c>
      <c r="Q57" s="1">
        <v>0.53</v>
      </c>
      <c r="R57" s="10">
        <f t="shared" si="11"/>
        <v>70500</v>
      </c>
      <c r="S57" s="10">
        <f t="shared" si="21"/>
        <v>37365</v>
      </c>
      <c r="T57" s="9">
        <f t="shared" si="12"/>
        <v>8460</v>
      </c>
      <c r="U57" s="9">
        <f>500</f>
        <v>500</v>
      </c>
      <c r="V57" s="9"/>
      <c r="W57" s="9">
        <f t="shared" si="22"/>
        <v>116825</v>
      </c>
      <c r="X57" s="10">
        <f t="shared" si="23"/>
        <v>200</v>
      </c>
      <c r="Y57" s="9"/>
      <c r="Z57" s="11"/>
      <c r="AA57" s="11">
        <f t="shared" si="24"/>
        <v>116625</v>
      </c>
    </row>
    <row r="58" spans="1:27" s="3" customFormat="1" x14ac:dyDescent="0.25">
      <c r="A58" s="7">
        <v>45528</v>
      </c>
      <c r="B58" s="1">
        <v>0.14000000000000001</v>
      </c>
      <c r="C58" s="10">
        <f t="shared" ref="C58:C68" si="28">C57</f>
        <v>70500</v>
      </c>
      <c r="D58" s="9">
        <f t="shared" si="27"/>
        <v>9870</v>
      </c>
      <c r="E58" s="9">
        <f t="shared" si="9"/>
        <v>8460</v>
      </c>
      <c r="F58" s="9">
        <f>500</f>
        <v>500</v>
      </c>
      <c r="G58" s="9"/>
      <c r="H58" s="9">
        <f t="shared" si="17"/>
        <v>89330</v>
      </c>
      <c r="I58" s="10">
        <f t="shared" si="18"/>
        <v>200</v>
      </c>
      <c r="J58" s="9"/>
      <c r="K58" s="11"/>
      <c r="L58" s="11">
        <f t="shared" si="19"/>
        <v>89130</v>
      </c>
      <c r="M58" s="11"/>
      <c r="N58" s="11">
        <f t="shared" si="20"/>
        <v>27495</v>
      </c>
      <c r="P58" s="7">
        <v>45528</v>
      </c>
      <c r="Q58" s="1">
        <f>Q57</f>
        <v>0.53</v>
      </c>
      <c r="R58" s="10">
        <f t="shared" si="11"/>
        <v>70500</v>
      </c>
      <c r="S58" s="10">
        <f t="shared" si="21"/>
        <v>37365</v>
      </c>
      <c r="T58" s="9">
        <f t="shared" si="12"/>
        <v>8460</v>
      </c>
      <c r="U58" s="9">
        <f>500</f>
        <v>500</v>
      </c>
      <c r="V58" s="9"/>
      <c r="W58" s="9">
        <f t="shared" si="22"/>
        <v>116825</v>
      </c>
      <c r="X58" s="10">
        <f t="shared" si="23"/>
        <v>200</v>
      </c>
      <c r="Y58" s="9"/>
      <c r="Z58" s="11"/>
      <c r="AA58" s="11">
        <f t="shared" si="24"/>
        <v>116625</v>
      </c>
    </row>
    <row r="59" spans="1:27" s="3" customFormat="1" x14ac:dyDescent="0.25">
      <c r="A59" s="7">
        <v>45559</v>
      </c>
      <c r="B59" s="1">
        <v>0.14000000000000001</v>
      </c>
      <c r="C59" s="10">
        <f t="shared" si="28"/>
        <v>70500</v>
      </c>
      <c r="D59" s="9">
        <f t="shared" si="27"/>
        <v>9870</v>
      </c>
      <c r="E59" s="9">
        <f t="shared" si="9"/>
        <v>8460</v>
      </c>
      <c r="F59" s="9">
        <f>500</f>
        <v>500</v>
      </c>
      <c r="G59" s="9"/>
      <c r="H59" s="9">
        <f t="shared" si="17"/>
        <v>89330</v>
      </c>
      <c r="I59" s="10">
        <f t="shared" si="18"/>
        <v>200</v>
      </c>
      <c r="J59" s="9"/>
      <c r="K59" s="11"/>
      <c r="L59" s="11">
        <f t="shared" si="19"/>
        <v>89130</v>
      </c>
      <c r="M59" s="11"/>
      <c r="N59" s="11">
        <f t="shared" si="20"/>
        <v>27495</v>
      </c>
      <c r="P59" s="7">
        <v>45559</v>
      </c>
      <c r="Q59" s="1">
        <f>Q58</f>
        <v>0.53</v>
      </c>
      <c r="R59" s="10">
        <f t="shared" si="11"/>
        <v>70500</v>
      </c>
      <c r="S59" s="10">
        <f t="shared" si="21"/>
        <v>37365</v>
      </c>
      <c r="T59" s="9">
        <f t="shared" si="12"/>
        <v>8460</v>
      </c>
      <c r="U59" s="9">
        <f>500</f>
        <v>500</v>
      </c>
      <c r="V59" s="9"/>
      <c r="W59" s="9">
        <f t="shared" si="22"/>
        <v>116825</v>
      </c>
      <c r="X59" s="10">
        <f t="shared" si="23"/>
        <v>200</v>
      </c>
      <c r="Y59" s="9"/>
      <c r="Z59" s="11"/>
      <c r="AA59" s="11">
        <f t="shared" si="24"/>
        <v>116625</v>
      </c>
    </row>
    <row r="60" spans="1:27" s="3" customFormat="1" x14ac:dyDescent="0.25">
      <c r="A60" s="7">
        <v>45589</v>
      </c>
      <c r="B60" s="1">
        <v>0.14000000000000001</v>
      </c>
      <c r="C60" s="10">
        <f t="shared" si="28"/>
        <v>70500</v>
      </c>
      <c r="D60" s="9">
        <f t="shared" si="27"/>
        <v>9870</v>
      </c>
      <c r="E60" s="9">
        <f t="shared" si="9"/>
        <v>8460</v>
      </c>
      <c r="F60" s="9">
        <f>500</f>
        <v>500</v>
      </c>
      <c r="G60" s="9"/>
      <c r="H60" s="9">
        <f t="shared" si="17"/>
        <v>89330</v>
      </c>
      <c r="I60" s="10">
        <f t="shared" si="18"/>
        <v>200</v>
      </c>
      <c r="J60" s="9"/>
      <c r="K60" s="11"/>
      <c r="L60" s="11">
        <f t="shared" si="19"/>
        <v>89130</v>
      </c>
      <c r="M60" s="11"/>
      <c r="N60" s="11">
        <f t="shared" si="20"/>
        <v>27495</v>
      </c>
      <c r="P60" s="7">
        <v>45589</v>
      </c>
      <c r="Q60" s="1">
        <f>Q59</f>
        <v>0.53</v>
      </c>
      <c r="R60" s="10">
        <f t="shared" si="11"/>
        <v>70500</v>
      </c>
      <c r="S60" s="10">
        <f t="shared" si="21"/>
        <v>37365</v>
      </c>
      <c r="T60" s="9">
        <f t="shared" si="12"/>
        <v>8460</v>
      </c>
      <c r="U60" s="9">
        <f>500</f>
        <v>500</v>
      </c>
      <c r="V60" s="9"/>
      <c r="W60" s="9">
        <f t="shared" si="22"/>
        <v>116825</v>
      </c>
      <c r="X60" s="10">
        <f t="shared" si="23"/>
        <v>200</v>
      </c>
      <c r="Y60" s="9"/>
      <c r="Z60" s="11"/>
      <c r="AA60" s="11">
        <f t="shared" si="24"/>
        <v>116625</v>
      </c>
    </row>
    <row r="61" spans="1:27" s="3" customFormat="1" x14ac:dyDescent="0.25">
      <c r="A61" s="7">
        <v>45620</v>
      </c>
      <c r="B61" s="1">
        <v>0.14000000000000001</v>
      </c>
      <c r="C61" s="10">
        <f t="shared" si="28"/>
        <v>70500</v>
      </c>
      <c r="D61" s="9">
        <f t="shared" si="27"/>
        <v>9870</v>
      </c>
      <c r="E61" s="9">
        <f t="shared" si="9"/>
        <v>8460</v>
      </c>
      <c r="F61" s="9">
        <f>500</f>
        <v>500</v>
      </c>
      <c r="G61" s="9"/>
      <c r="H61" s="9">
        <f t="shared" si="17"/>
        <v>89330</v>
      </c>
      <c r="I61" s="10">
        <f t="shared" si="18"/>
        <v>200</v>
      </c>
      <c r="J61" s="9"/>
      <c r="K61" s="11"/>
      <c r="L61" s="11">
        <f t="shared" si="19"/>
        <v>89130</v>
      </c>
      <c r="M61" s="11"/>
      <c r="N61" s="11">
        <f t="shared" si="20"/>
        <v>27495</v>
      </c>
      <c r="P61" s="7">
        <v>45620</v>
      </c>
      <c r="Q61" s="1">
        <f>Q60</f>
        <v>0.53</v>
      </c>
      <c r="R61" s="10">
        <f t="shared" si="11"/>
        <v>70500</v>
      </c>
      <c r="S61" s="10">
        <f t="shared" si="21"/>
        <v>37365</v>
      </c>
      <c r="T61" s="9">
        <f t="shared" si="12"/>
        <v>8460</v>
      </c>
      <c r="U61" s="9">
        <f>500</f>
        <v>500</v>
      </c>
      <c r="V61" s="9"/>
      <c r="W61" s="9">
        <f t="shared" si="22"/>
        <v>116825</v>
      </c>
      <c r="X61" s="10">
        <f t="shared" si="23"/>
        <v>200</v>
      </c>
      <c r="Y61" s="9"/>
      <c r="Z61" s="11"/>
      <c r="AA61" s="11">
        <f t="shared" si="24"/>
        <v>116625</v>
      </c>
    </row>
    <row r="62" spans="1:27" s="3" customFormat="1" x14ac:dyDescent="0.25">
      <c r="A62" s="7">
        <v>45650</v>
      </c>
      <c r="B62" s="1">
        <v>0.14000000000000001</v>
      </c>
      <c r="C62" s="10">
        <f t="shared" si="28"/>
        <v>70500</v>
      </c>
      <c r="D62" s="9">
        <f t="shared" si="27"/>
        <v>9870</v>
      </c>
      <c r="E62" s="9">
        <f t="shared" si="9"/>
        <v>8460</v>
      </c>
      <c r="F62" s="9">
        <f>500</f>
        <v>500</v>
      </c>
      <c r="G62" s="9"/>
      <c r="H62" s="9">
        <f t="shared" si="17"/>
        <v>89330</v>
      </c>
      <c r="I62" s="10">
        <f t="shared" si="18"/>
        <v>200</v>
      </c>
      <c r="J62" s="9"/>
      <c r="K62" s="11"/>
      <c r="L62" s="11">
        <f t="shared" si="19"/>
        <v>89130</v>
      </c>
      <c r="M62" s="11"/>
      <c r="N62" s="11">
        <f t="shared" si="20"/>
        <v>27495</v>
      </c>
      <c r="P62" s="7">
        <v>45650</v>
      </c>
      <c r="Q62" s="1">
        <f>Q61</f>
        <v>0.53</v>
      </c>
      <c r="R62" s="10">
        <f t="shared" si="11"/>
        <v>70500</v>
      </c>
      <c r="S62" s="10">
        <f t="shared" si="21"/>
        <v>37365</v>
      </c>
      <c r="T62" s="9">
        <f t="shared" si="12"/>
        <v>8460</v>
      </c>
      <c r="U62" s="9">
        <f>500</f>
        <v>500</v>
      </c>
      <c r="V62" s="9"/>
      <c r="W62" s="9">
        <f t="shared" si="22"/>
        <v>116825</v>
      </c>
      <c r="X62" s="10">
        <f t="shared" si="23"/>
        <v>200</v>
      </c>
      <c r="Y62" s="9"/>
      <c r="Z62" s="11"/>
      <c r="AA62" s="11">
        <f t="shared" si="24"/>
        <v>116625</v>
      </c>
    </row>
    <row r="63" spans="1:27" s="3" customFormat="1" x14ac:dyDescent="0.25">
      <c r="A63" s="7">
        <v>45681</v>
      </c>
      <c r="B63" s="1">
        <v>0.14000000000000001</v>
      </c>
      <c r="C63" s="10">
        <f t="shared" si="28"/>
        <v>70500</v>
      </c>
      <c r="D63" s="9">
        <f t="shared" si="27"/>
        <v>9870</v>
      </c>
      <c r="E63" s="9">
        <f t="shared" si="9"/>
        <v>8460</v>
      </c>
      <c r="F63" s="9">
        <f>500</f>
        <v>500</v>
      </c>
      <c r="G63" s="9"/>
      <c r="H63" s="9">
        <f t="shared" si="17"/>
        <v>89330</v>
      </c>
      <c r="I63" s="10">
        <f t="shared" si="18"/>
        <v>200</v>
      </c>
      <c r="J63" s="9"/>
      <c r="K63" s="11"/>
      <c r="L63" s="11">
        <f t="shared" si="19"/>
        <v>89130</v>
      </c>
      <c r="M63" s="11"/>
      <c r="N63" s="11">
        <f t="shared" si="20"/>
        <v>27495</v>
      </c>
      <c r="P63" s="7">
        <v>45681</v>
      </c>
      <c r="Q63" s="1">
        <f t="shared" ref="Q63:Q74" si="29">Q62</f>
        <v>0.53</v>
      </c>
      <c r="R63" s="10">
        <f t="shared" si="11"/>
        <v>70500</v>
      </c>
      <c r="S63" s="10">
        <f t="shared" si="21"/>
        <v>37365</v>
      </c>
      <c r="T63" s="9">
        <f t="shared" si="12"/>
        <v>8460</v>
      </c>
      <c r="U63" s="9">
        <f>500</f>
        <v>500</v>
      </c>
      <c r="V63" s="9"/>
      <c r="W63" s="9">
        <f t="shared" si="22"/>
        <v>116825</v>
      </c>
      <c r="X63" s="10">
        <f t="shared" si="23"/>
        <v>200</v>
      </c>
      <c r="Y63" s="9"/>
      <c r="Z63" s="11"/>
      <c r="AA63" s="11">
        <f t="shared" si="24"/>
        <v>116625</v>
      </c>
    </row>
    <row r="64" spans="1:27" s="28" customFormat="1" x14ac:dyDescent="0.25">
      <c r="A64" s="24">
        <v>45712</v>
      </c>
      <c r="B64" s="1">
        <v>0.14000000000000001</v>
      </c>
      <c r="C64" s="25">
        <f t="shared" si="28"/>
        <v>70500</v>
      </c>
      <c r="D64" s="25">
        <f t="shared" si="27"/>
        <v>9870</v>
      </c>
      <c r="E64" s="25">
        <f t="shared" si="9"/>
        <v>8460</v>
      </c>
      <c r="F64" s="26">
        <f>500</f>
        <v>500</v>
      </c>
      <c r="G64" s="26"/>
      <c r="H64" s="26">
        <f t="shared" si="17"/>
        <v>89330</v>
      </c>
      <c r="I64" s="25">
        <f t="shared" si="18"/>
        <v>200</v>
      </c>
      <c r="J64" s="26"/>
      <c r="K64" s="16"/>
      <c r="L64" s="16">
        <f t="shared" si="19"/>
        <v>89130</v>
      </c>
      <c r="M64" s="16"/>
      <c r="N64" s="11">
        <f t="shared" si="20"/>
        <v>27495</v>
      </c>
      <c r="P64" s="24">
        <v>45712</v>
      </c>
      <c r="Q64" s="50">
        <f t="shared" si="29"/>
        <v>0.53</v>
      </c>
      <c r="R64" s="25">
        <f t="shared" si="11"/>
        <v>70500</v>
      </c>
      <c r="S64" s="25">
        <f t="shared" si="21"/>
        <v>37365</v>
      </c>
      <c r="T64" s="25">
        <f t="shared" si="12"/>
        <v>8460</v>
      </c>
      <c r="U64" s="26">
        <f>500</f>
        <v>500</v>
      </c>
      <c r="V64" s="26"/>
      <c r="W64" s="26">
        <f t="shared" si="22"/>
        <v>116825</v>
      </c>
      <c r="X64" s="25">
        <f t="shared" si="23"/>
        <v>200</v>
      </c>
      <c r="Y64" s="26"/>
      <c r="Z64" s="16"/>
      <c r="AA64" s="16">
        <f t="shared" si="24"/>
        <v>116625</v>
      </c>
    </row>
    <row r="65" spans="1:27" s="3" customFormat="1" x14ac:dyDescent="0.25">
      <c r="A65" s="7">
        <v>45740</v>
      </c>
      <c r="B65" s="1">
        <v>0.14000000000000001</v>
      </c>
      <c r="C65" s="10">
        <f t="shared" si="28"/>
        <v>70500</v>
      </c>
      <c r="D65" s="9">
        <f t="shared" si="27"/>
        <v>9870</v>
      </c>
      <c r="E65" s="9">
        <f t="shared" si="9"/>
        <v>8460</v>
      </c>
      <c r="F65" s="9">
        <f>500</f>
        <v>500</v>
      </c>
      <c r="G65" s="9"/>
      <c r="H65" s="9">
        <f t="shared" si="17"/>
        <v>89330</v>
      </c>
      <c r="I65" s="10">
        <f t="shared" si="18"/>
        <v>200</v>
      </c>
      <c r="J65" s="9"/>
      <c r="K65" s="8"/>
      <c r="L65" s="11">
        <f t="shared" si="19"/>
        <v>89130</v>
      </c>
      <c r="M65" s="11"/>
      <c r="N65" s="11">
        <f t="shared" si="20"/>
        <v>27495</v>
      </c>
      <c r="P65" s="7">
        <v>45740</v>
      </c>
      <c r="Q65" s="1">
        <f t="shared" si="29"/>
        <v>0.53</v>
      </c>
      <c r="R65" s="10">
        <f t="shared" si="11"/>
        <v>70500</v>
      </c>
      <c r="S65" s="10">
        <f t="shared" si="21"/>
        <v>37365</v>
      </c>
      <c r="T65" s="9">
        <f t="shared" si="12"/>
        <v>8460</v>
      </c>
      <c r="U65" s="9">
        <f>500</f>
        <v>500</v>
      </c>
      <c r="V65" s="9"/>
      <c r="W65" s="9">
        <f t="shared" si="22"/>
        <v>116825</v>
      </c>
      <c r="X65" s="10">
        <f t="shared" si="23"/>
        <v>200</v>
      </c>
      <c r="Y65" s="9"/>
      <c r="Z65" s="11"/>
      <c r="AA65" s="11">
        <f t="shared" si="24"/>
        <v>116625</v>
      </c>
    </row>
    <row r="66" spans="1:27" s="3" customFormat="1" x14ac:dyDescent="0.25">
      <c r="A66" s="7">
        <v>45771</v>
      </c>
      <c r="B66" s="1">
        <v>0.18</v>
      </c>
      <c r="C66" s="10">
        <f t="shared" si="28"/>
        <v>70500</v>
      </c>
      <c r="D66" s="49">
        <f t="shared" ref="D66:D74" si="30">ROUND(C66*0.18,0)</f>
        <v>12690</v>
      </c>
      <c r="E66" s="49">
        <f t="shared" si="9"/>
        <v>8460</v>
      </c>
      <c r="F66" s="9">
        <f>500</f>
        <v>500</v>
      </c>
      <c r="G66" s="9"/>
      <c r="H66" s="9">
        <f t="shared" si="17"/>
        <v>92150</v>
      </c>
      <c r="I66" s="10">
        <f t="shared" si="18"/>
        <v>200</v>
      </c>
      <c r="J66" s="9"/>
      <c r="K66" s="8"/>
      <c r="L66" s="11">
        <f t="shared" si="19"/>
        <v>91950</v>
      </c>
      <c r="M66" s="11"/>
      <c r="N66" s="11">
        <f t="shared" si="20"/>
        <v>24675</v>
      </c>
      <c r="P66" s="7">
        <v>45771</v>
      </c>
      <c r="Q66" s="1">
        <f t="shared" si="29"/>
        <v>0.53</v>
      </c>
      <c r="R66" s="10">
        <f t="shared" si="11"/>
        <v>70500</v>
      </c>
      <c r="S66" s="10">
        <f t="shared" si="21"/>
        <v>37365</v>
      </c>
      <c r="T66" s="49">
        <f t="shared" si="12"/>
        <v>8460</v>
      </c>
      <c r="U66" s="9">
        <f>500</f>
        <v>500</v>
      </c>
      <c r="V66" s="9"/>
      <c r="W66" s="9">
        <f t="shared" si="22"/>
        <v>116825</v>
      </c>
      <c r="X66" s="10">
        <f t="shared" si="23"/>
        <v>200</v>
      </c>
      <c r="Y66" s="9"/>
      <c r="Z66" s="11"/>
      <c r="AA66" s="11">
        <f t="shared" si="24"/>
        <v>116625</v>
      </c>
    </row>
    <row r="67" spans="1:27" s="3" customFormat="1" x14ac:dyDescent="0.25">
      <c r="A67" s="7">
        <v>45801</v>
      </c>
      <c r="B67" s="1">
        <v>0.18</v>
      </c>
      <c r="C67" s="10">
        <f t="shared" si="28"/>
        <v>70500</v>
      </c>
      <c r="D67" s="9">
        <f t="shared" si="30"/>
        <v>12690</v>
      </c>
      <c r="E67" s="9">
        <f t="shared" si="9"/>
        <v>8460</v>
      </c>
      <c r="F67" s="9">
        <f>500</f>
        <v>500</v>
      </c>
      <c r="G67" s="9"/>
      <c r="H67" s="9">
        <f t="shared" ref="H67:H74" si="31">SUM(C67:F67)</f>
        <v>92150</v>
      </c>
      <c r="I67" s="10">
        <f t="shared" ref="I67:I74" si="32">IF(H67&gt;40000,200,IF(H67&gt;25000,150,IF(H67&gt;15000,130,IF(H67&gt;9000,110,IF(H67&gt;8000,90,IF(H67&gt;7000,50,IF(H67&gt;6000,45,IF(H67&gt;5000,40,0))))))))</f>
        <v>200</v>
      </c>
      <c r="J67" s="9"/>
      <c r="K67" s="8"/>
      <c r="L67" s="11">
        <f t="shared" ref="L67:L74" si="33">(H67-(I67+J67+K67))</f>
        <v>91950</v>
      </c>
      <c r="M67" s="11"/>
      <c r="N67" s="11">
        <f t="shared" ref="N67:N74" si="34">AA67-L67</f>
        <v>24675</v>
      </c>
      <c r="P67" s="7">
        <v>45801</v>
      </c>
      <c r="Q67" s="1">
        <f t="shared" si="29"/>
        <v>0.53</v>
      </c>
      <c r="R67" s="10">
        <f t="shared" si="11"/>
        <v>70500</v>
      </c>
      <c r="S67" s="10">
        <f t="shared" ref="S67:S74" si="35">ROUND(R67*Q67,0)</f>
        <v>37365</v>
      </c>
      <c r="T67" s="9">
        <f t="shared" si="12"/>
        <v>8460</v>
      </c>
      <c r="U67" s="9">
        <f>500</f>
        <v>500</v>
      </c>
      <c r="V67" s="9"/>
      <c r="W67" s="9">
        <f t="shared" ref="W67:W74" si="36">SUM(R67:U67)</f>
        <v>116825</v>
      </c>
      <c r="X67" s="10">
        <f t="shared" ref="X67:X74" si="37">IF(W67&gt;40000,200,IF(W67&gt;25000,150,IF(W67&gt;15000,130,IF(W67&gt;9000,110,IF(W67&gt;8000,90,IF(W67&gt;7000,50,IF(W67&gt;6000,45,IF(W67&gt;5000,40,0))))))))</f>
        <v>200</v>
      </c>
      <c r="Y67" s="9"/>
      <c r="Z67" s="11"/>
      <c r="AA67" s="11">
        <f t="shared" ref="AA67:AA74" si="38">(W67-SUM(X67:Z67))</f>
        <v>116625</v>
      </c>
    </row>
    <row r="68" spans="1:27" s="3" customFormat="1" x14ac:dyDescent="0.25">
      <c r="A68" s="7">
        <v>45832</v>
      </c>
      <c r="B68" s="1">
        <v>0.18</v>
      </c>
      <c r="C68" s="10">
        <f t="shared" si="28"/>
        <v>70500</v>
      </c>
      <c r="D68" s="9">
        <f t="shared" si="30"/>
        <v>12690</v>
      </c>
      <c r="E68" s="9">
        <f t="shared" ref="E68:E74" si="39">C68*0.12</f>
        <v>8460</v>
      </c>
      <c r="F68" s="9">
        <f>500</f>
        <v>500</v>
      </c>
      <c r="G68" s="9"/>
      <c r="H68" s="9">
        <f t="shared" si="31"/>
        <v>92150</v>
      </c>
      <c r="I68" s="10">
        <f t="shared" si="32"/>
        <v>200</v>
      </c>
      <c r="J68" s="9"/>
      <c r="K68" s="8"/>
      <c r="L68" s="11">
        <f t="shared" si="33"/>
        <v>91950</v>
      </c>
      <c r="M68" s="11"/>
      <c r="N68" s="11">
        <f t="shared" si="34"/>
        <v>24675</v>
      </c>
      <c r="P68" s="7">
        <v>45832</v>
      </c>
      <c r="Q68" s="1">
        <f t="shared" si="29"/>
        <v>0.53</v>
      </c>
      <c r="R68" s="10">
        <f t="shared" ref="R68:R74" si="40">C68</f>
        <v>70500</v>
      </c>
      <c r="S68" s="10">
        <f t="shared" si="35"/>
        <v>37365</v>
      </c>
      <c r="T68" s="9">
        <f t="shared" ref="T68:T74" si="41">R68*0.12</f>
        <v>8460</v>
      </c>
      <c r="U68" s="9">
        <f>500</f>
        <v>500</v>
      </c>
      <c r="V68" s="9"/>
      <c r="W68" s="9">
        <f t="shared" si="36"/>
        <v>116825</v>
      </c>
      <c r="X68" s="10">
        <f t="shared" si="37"/>
        <v>200</v>
      </c>
      <c r="Y68" s="9"/>
      <c r="Z68" s="11"/>
      <c r="AA68" s="11">
        <f t="shared" si="38"/>
        <v>116625</v>
      </c>
    </row>
    <row r="69" spans="1:27" s="3" customFormat="1" x14ac:dyDescent="0.25">
      <c r="A69" s="7">
        <v>45862</v>
      </c>
      <c r="B69" s="1">
        <v>0.18</v>
      </c>
      <c r="C69" s="10">
        <f>C57+IF(MOD(C57*0.03,100)&gt;50,C57*0.03-MOD(C57*0.03,100)+100,C57*0.03-MOD(C57*0.03,100))</f>
        <v>72600</v>
      </c>
      <c r="D69" s="9">
        <f t="shared" si="30"/>
        <v>13068</v>
      </c>
      <c r="E69" s="9">
        <f t="shared" si="39"/>
        <v>8712</v>
      </c>
      <c r="F69" s="9">
        <f>500</f>
        <v>500</v>
      </c>
      <c r="G69" s="9"/>
      <c r="H69" s="9">
        <f t="shared" si="31"/>
        <v>94880</v>
      </c>
      <c r="I69" s="10">
        <f t="shared" si="32"/>
        <v>200</v>
      </c>
      <c r="J69" s="9"/>
      <c r="K69" s="8"/>
      <c r="L69" s="11">
        <f t="shared" si="33"/>
        <v>94680</v>
      </c>
      <c r="M69" s="11"/>
      <c r="N69" s="11">
        <f t="shared" si="34"/>
        <v>25410</v>
      </c>
      <c r="P69" s="7">
        <v>45862</v>
      </c>
      <c r="Q69" s="1">
        <f t="shared" si="29"/>
        <v>0.53</v>
      </c>
      <c r="R69" s="10">
        <f t="shared" si="40"/>
        <v>72600</v>
      </c>
      <c r="S69" s="10">
        <f t="shared" si="35"/>
        <v>38478</v>
      </c>
      <c r="T69" s="9">
        <f t="shared" si="41"/>
        <v>8712</v>
      </c>
      <c r="U69" s="9">
        <f>500</f>
        <v>500</v>
      </c>
      <c r="V69" s="9"/>
      <c r="W69" s="9">
        <f t="shared" si="36"/>
        <v>120290</v>
      </c>
      <c r="X69" s="10">
        <f t="shared" si="37"/>
        <v>200</v>
      </c>
      <c r="Y69" s="9"/>
      <c r="Z69" s="11"/>
      <c r="AA69" s="11">
        <f t="shared" si="38"/>
        <v>120090</v>
      </c>
    </row>
    <row r="70" spans="1:27" s="3" customFormat="1" x14ac:dyDescent="0.25">
      <c r="A70" s="7">
        <v>45893</v>
      </c>
      <c r="B70" s="1">
        <v>0.18</v>
      </c>
      <c r="C70" s="10">
        <f>C69</f>
        <v>72600</v>
      </c>
      <c r="D70" s="9">
        <f t="shared" si="30"/>
        <v>13068</v>
      </c>
      <c r="E70" s="9">
        <f t="shared" si="39"/>
        <v>8712</v>
      </c>
      <c r="F70" s="9">
        <f>500</f>
        <v>500</v>
      </c>
      <c r="G70" s="9"/>
      <c r="H70" s="9">
        <f t="shared" si="31"/>
        <v>94880</v>
      </c>
      <c r="I70" s="10">
        <f t="shared" si="32"/>
        <v>200</v>
      </c>
      <c r="J70" s="9"/>
      <c r="K70" s="8"/>
      <c r="L70" s="11">
        <f t="shared" si="33"/>
        <v>94680</v>
      </c>
      <c r="M70" s="11"/>
      <c r="N70" s="11">
        <f t="shared" si="34"/>
        <v>25410</v>
      </c>
      <c r="P70" s="7">
        <v>45893</v>
      </c>
      <c r="Q70" s="1">
        <f t="shared" si="29"/>
        <v>0.53</v>
      </c>
      <c r="R70" s="10">
        <f t="shared" si="40"/>
        <v>72600</v>
      </c>
      <c r="S70" s="10">
        <f t="shared" si="35"/>
        <v>38478</v>
      </c>
      <c r="T70" s="9">
        <f t="shared" si="41"/>
        <v>8712</v>
      </c>
      <c r="U70" s="9">
        <f>500</f>
        <v>500</v>
      </c>
      <c r="V70" s="9"/>
      <c r="W70" s="9">
        <f t="shared" si="36"/>
        <v>120290</v>
      </c>
      <c r="X70" s="10">
        <f t="shared" si="37"/>
        <v>200</v>
      </c>
      <c r="Y70" s="9"/>
      <c r="Z70" s="11"/>
      <c r="AA70" s="11">
        <f t="shared" si="38"/>
        <v>120090</v>
      </c>
    </row>
    <row r="71" spans="1:27" s="3" customFormat="1" x14ac:dyDescent="0.25">
      <c r="A71" s="7">
        <v>45924</v>
      </c>
      <c r="B71" s="1">
        <v>0.18</v>
      </c>
      <c r="C71" s="10">
        <f>C70</f>
        <v>72600</v>
      </c>
      <c r="D71" s="9">
        <f t="shared" si="30"/>
        <v>13068</v>
      </c>
      <c r="E71" s="9">
        <f t="shared" si="39"/>
        <v>8712</v>
      </c>
      <c r="F71" s="9">
        <f>500</f>
        <v>500</v>
      </c>
      <c r="G71" s="9"/>
      <c r="H71" s="9">
        <f t="shared" si="31"/>
        <v>94880</v>
      </c>
      <c r="I71" s="10">
        <f t="shared" si="32"/>
        <v>200</v>
      </c>
      <c r="J71" s="9"/>
      <c r="K71" s="8"/>
      <c r="L71" s="11">
        <f t="shared" si="33"/>
        <v>94680</v>
      </c>
      <c r="M71" s="11"/>
      <c r="N71" s="11">
        <f t="shared" si="34"/>
        <v>25410</v>
      </c>
      <c r="P71" s="7">
        <v>45924</v>
      </c>
      <c r="Q71" s="1">
        <f t="shared" si="29"/>
        <v>0.53</v>
      </c>
      <c r="R71" s="10">
        <f t="shared" si="40"/>
        <v>72600</v>
      </c>
      <c r="S71" s="10">
        <f t="shared" si="35"/>
        <v>38478</v>
      </c>
      <c r="T71" s="9">
        <f t="shared" si="41"/>
        <v>8712</v>
      </c>
      <c r="U71" s="9">
        <f>500</f>
        <v>500</v>
      </c>
      <c r="V71" s="9"/>
      <c r="W71" s="9">
        <f t="shared" si="36"/>
        <v>120290</v>
      </c>
      <c r="X71" s="10">
        <f t="shared" si="37"/>
        <v>200</v>
      </c>
      <c r="Y71" s="9"/>
      <c r="Z71" s="11"/>
      <c r="AA71" s="11">
        <f t="shared" si="38"/>
        <v>120090</v>
      </c>
    </row>
    <row r="72" spans="1:27" s="3" customFormat="1" x14ac:dyDescent="0.25">
      <c r="A72" s="7">
        <v>45954</v>
      </c>
      <c r="B72" s="1">
        <v>0.18</v>
      </c>
      <c r="C72" s="10">
        <f>C71</f>
        <v>72600</v>
      </c>
      <c r="D72" s="9">
        <f t="shared" si="30"/>
        <v>13068</v>
      </c>
      <c r="E72" s="9">
        <f t="shared" si="39"/>
        <v>8712</v>
      </c>
      <c r="F72" s="9">
        <f>500</f>
        <v>500</v>
      </c>
      <c r="G72" s="9"/>
      <c r="H72" s="9">
        <f t="shared" si="31"/>
        <v>94880</v>
      </c>
      <c r="I72" s="10">
        <f t="shared" si="32"/>
        <v>200</v>
      </c>
      <c r="J72" s="9"/>
      <c r="K72" s="8"/>
      <c r="L72" s="11">
        <f t="shared" si="33"/>
        <v>94680</v>
      </c>
      <c r="M72" s="11"/>
      <c r="N72" s="11">
        <f t="shared" si="34"/>
        <v>25410</v>
      </c>
      <c r="P72" s="7">
        <v>45954</v>
      </c>
      <c r="Q72" s="1">
        <f t="shared" si="29"/>
        <v>0.53</v>
      </c>
      <c r="R72" s="10">
        <f t="shared" si="40"/>
        <v>72600</v>
      </c>
      <c r="S72" s="10">
        <f t="shared" si="35"/>
        <v>38478</v>
      </c>
      <c r="T72" s="9">
        <f t="shared" si="41"/>
        <v>8712</v>
      </c>
      <c r="U72" s="9">
        <f>500</f>
        <v>500</v>
      </c>
      <c r="V72" s="9"/>
      <c r="W72" s="9">
        <f t="shared" si="36"/>
        <v>120290</v>
      </c>
      <c r="X72" s="10">
        <f t="shared" si="37"/>
        <v>200</v>
      </c>
      <c r="Y72" s="9"/>
      <c r="Z72" s="11"/>
      <c r="AA72" s="11">
        <f t="shared" si="38"/>
        <v>120090</v>
      </c>
    </row>
    <row r="73" spans="1:27" s="3" customFormat="1" x14ac:dyDescent="0.25">
      <c r="A73" s="7">
        <v>45985</v>
      </c>
      <c r="B73" s="1">
        <v>0.18</v>
      </c>
      <c r="C73" s="10">
        <f>C72</f>
        <v>72600</v>
      </c>
      <c r="D73" s="9">
        <f t="shared" si="30"/>
        <v>13068</v>
      </c>
      <c r="E73" s="9">
        <f t="shared" si="39"/>
        <v>8712</v>
      </c>
      <c r="F73" s="9">
        <f>500</f>
        <v>500</v>
      </c>
      <c r="G73" s="9"/>
      <c r="H73" s="9">
        <f t="shared" si="31"/>
        <v>94880</v>
      </c>
      <c r="I73" s="10">
        <f t="shared" si="32"/>
        <v>200</v>
      </c>
      <c r="J73" s="9"/>
      <c r="K73" s="8"/>
      <c r="L73" s="11">
        <f t="shared" si="33"/>
        <v>94680</v>
      </c>
      <c r="M73" s="11"/>
      <c r="N73" s="11">
        <f t="shared" si="34"/>
        <v>25410</v>
      </c>
      <c r="P73" s="7">
        <v>45985</v>
      </c>
      <c r="Q73" s="1">
        <f t="shared" si="29"/>
        <v>0.53</v>
      </c>
      <c r="R73" s="10">
        <f t="shared" si="40"/>
        <v>72600</v>
      </c>
      <c r="S73" s="10">
        <f t="shared" si="35"/>
        <v>38478</v>
      </c>
      <c r="T73" s="9">
        <f t="shared" si="41"/>
        <v>8712</v>
      </c>
      <c r="U73" s="9">
        <f>500</f>
        <v>500</v>
      </c>
      <c r="V73" s="9"/>
      <c r="W73" s="9">
        <f t="shared" si="36"/>
        <v>120290</v>
      </c>
      <c r="X73" s="10">
        <f t="shared" si="37"/>
        <v>200</v>
      </c>
      <c r="Y73" s="9"/>
      <c r="Z73" s="11"/>
      <c r="AA73" s="11">
        <f t="shared" si="38"/>
        <v>120090</v>
      </c>
    </row>
    <row r="74" spans="1:27" s="3" customFormat="1" x14ac:dyDescent="0.25">
      <c r="A74" s="7">
        <v>46015</v>
      </c>
      <c r="B74" s="1">
        <v>0.18</v>
      </c>
      <c r="C74" s="10">
        <f>C73</f>
        <v>72600</v>
      </c>
      <c r="D74" s="9">
        <f t="shared" si="30"/>
        <v>13068</v>
      </c>
      <c r="E74" s="9">
        <f t="shared" si="39"/>
        <v>8712</v>
      </c>
      <c r="F74" s="9">
        <f>500</f>
        <v>500</v>
      </c>
      <c r="G74" s="9"/>
      <c r="H74" s="9">
        <f t="shared" si="31"/>
        <v>94880</v>
      </c>
      <c r="I74" s="10">
        <f t="shared" si="32"/>
        <v>200</v>
      </c>
      <c r="J74" s="9"/>
      <c r="K74" s="8"/>
      <c r="L74" s="11">
        <f t="shared" si="33"/>
        <v>94680</v>
      </c>
      <c r="M74" s="11"/>
      <c r="N74" s="11">
        <f t="shared" si="34"/>
        <v>25410</v>
      </c>
      <c r="P74" s="7">
        <v>46015</v>
      </c>
      <c r="Q74" s="1">
        <f t="shared" si="29"/>
        <v>0.53</v>
      </c>
      <c r="R74" s="10">
        <f t="shared" si="40"/>
        <v>72600</v>
      </c>
      <c r="S74" s="10">
        <f t="shared" si="35"/>
        <v>38478</v>
      </c>
      <c r="T74" s="9">
        <f t="shared" si="41"/>
        <v>8712</v>
      </c>
      <c r="U74" s="9">
        <f>500</f>
        <v>500</v>
      </c>
      <c r="V74" s="9"/>
      <c r="W74" s="9">
        <f t="shared" si="36"/>
        <v>120290</v>
      </c>
      <c r="X74" s="10">
        <f t="shared" si="37"/>
        <v>200</v>
      </c>
      <c r="Y74" s="9"/>
      <c r="Z74" s="11"/>
      <c r="AA74" s="11">
        <f t="shared" si="38"/>
        <v>120090</v>
      </c>
    </row>
  </sheetData>
  <mergeCells count="2">
    <mergeCell ref="A1:L1"/>
    <mergeCell ref="P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ROPA-09</vt:lpstr>
      <vt:lpstr>ROPA-19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 Mandal</dc:creator>
  <cp:lastModifiedBy>Ranjan Mandal</cp:lastModifiedBy>
  <dcterms:created xsi:type="dcterms:W3CDTF">2025-05-17T09:59:37Z</dcterms:created>
  <dcterms:modified xsi:type="dcterms:W3CDTF">2025-05-18T10:53:21Z</dcterms:modified>
</cp:coreProperties>
</file>